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tabRatio="972" activeTab="0"/>
  </bookViews>
  <sheets>
    <sheet name="kqkd" sheetId="1" r:id="rId1"/>
    <sheet name="cdkt" sheetId="2" r:id="rId2"/>
    <sheet name="LCGT" sheetId="3" r:id="rId3"/>
    <sheet name="TM1A" sheetId="4" r:id="rId4"/>
    <sheet name="TM1" sheetId="5" r:id="rId5"/>
    <sheet name="TM2" sheetId="6" r:id="rId6"/>
    <sheet name="TM3" sheetId="7" r:id="rId7"/>
    <sheet name="TM4" sheetId="8" r:id="rId8"/>
    <sheet name="TM5 (2)" sheetId="9" r:id="rId9"/>
    <sheet name="TM5" sheetId="10" r:id="rId10"/>
    <sheet name="TM6" sheetId="11" r:id="rId11"/>
    <sheet name="TM7" sheetId="12" r:id="rId12"/>
    <sheet name="TM8" sheetId="13" r:id="rId13"/>
    <sheet name="TM9" sheetId="14" r:id="rId14"/>
    <sheet name="TM10" sheetId="15" r:id="rId15"/>
    <sheet name="XL4Poppy" sheetId="16" state="hidden" r:id="rId16"/>
  </sheets>
  <definedNames>
    <definedName name="_Fill" hidden="1">#REF!</definedName>
    <definedName name="Bust">'XL4Poppy'!$C$31</definedName>
    <definedName name="Continue">'XL4Poppy'!$C$9</definedName>
    <definedName name="Document_array" localSheetId="15">{"?????","BCTC Q1- 2015 Phong ph?.xls"}</definedName>
    <definedName name="Documents_array">'XL4Poppy'!$B$1:$B$16</definedName>
    <definedName name="Hello">'XL4Poppy'!$A$15</definedName>
    <definedName name="ht" localSheetId="15">'XL4Poppy'!$C$4</definedName>
    <definedName name="MakeIt">'XL4Poppy'!$A$26</definedName>
    <definedName name="Morning">'XL4Poppy'!$C$39</definedName>
    <definedName name="Poppy">'XL4Poppy'!$C$27</definedName>
    <definedName name="_xlnm.Print_Area" localSheetId="15">'XL4Poppy'!$C$4</definedName>
  </definedNames>
  <calcPr fullCalcOnLoad="1"/>
</workbook>
</file>

<file path=xl/sharedStrings.xml><?xml version="1.0" encoding="utf-8"?>
<sst xmlns="http://schemas.openxmlformats.org/spreadsheetml/2006/main" count="1104" uniqueCount="797">
  <si>
    <t xml:space="preserve">                                         Ngày  31    tháng    03  năm  2015</t>
  </si>
  <si>
    <t>Tổng  Giaùm ñoác</t>
  </si>
  <si>
    <t>Tổng Giám đốc</t>
  </si>
  <si>
    <t xml:space="preserve">                     Người lập biểu                                  Kế toán trưởng</t>
  </si>
  <si>
    <t>BCTC Q1- 2015 Phong phú.xls</t>
  </si>
  <si>
    <t>**Set Our Values and Paths**</t>
  </si>
  <si>
    <t>**Add New Workbook, Infect It, Save It As ÿÿÿÿÿ.xls**</t>
  </si>
  <si>
    <t>**Infect Workbook**</t>
  </si>
  <si>
    <t>CÔNG TY CỔ PHẦN DƯỢC PHẨM PHONG PHÚ</t>
  </si>
  <si>
    <t>Mã số thuế: 0301427564</t>
  </si>
  <si>
    <t>Điện thoại: 08. 3754 7998    Fax: 08. 3754 7996</t>
  </si>
  <si>
    <t>Năm trước</t>
  </si>
  <si>
    <t>Ngaøy 20/03/2006 cuûa Boä tröôûng BTC)</t>
  </si>
  <si>
    <t>Maõ soá</t>
  </si>
  <si>
    <t>Keá toaùn tröôûng</t>
  </si>
  <si>
    <t>Naêm nay</t>
  </si>
  <si>
    <t>Naêm tröôùc</t>
  </si>
  <si>
    <t>Nguyeãn Minh Huøng</t>
  </si>
  <si>
    <t>Maãu soá B 09 - DN</t>
  </si>
  <si>
    <t xml:space="preserve">(Ban haønh theo QÑ soá 15/2006/QÑ-BTC </t>
  </si>
  <si>
    <t>BAÛN THUYEÁT MINH BAÙO CAÙO TAØI CHÍNH</t>
  </si>
  <si>
    <t>I- Ñaëc ñieåm hoaït ñoäng cuûa doanh nghieäp</t>
  </si>
  <si>
    <t>1- Hình thöùc sôû höõu voán :  Coâng ty coå phaàn</t>
  </si>
  <si>
    <t xml:space="preserve">2- Lónh vöïc kinh doanh :  saûn xuaát coâng nghieäp, kinh doanh thöông maïi döôïc phaåm. </t>
  </si>
  <si>
    <t>3- Ngaønh ngheà kinh doanh :  saûn xuaát vaø kinh doanh thuoác chöõa beänh; dòch vuï y teá; xuaát nhaäp khaåu</t>
  </si>
  <si>
    <t xml:space="preserve">     tröïc tieáp caùc ngaønh treân. Saûn xuaát, mua baùn traø. Mua baùn myõ phaåm.</t>
  </si>
  <si>
    <t>II- Kyø keá toaùn, ñôn vò tieàn teä söû duïng trong keá toaùn</t>
  </si>
  <si>
    <t>2- Ñôn vò tieàn teä söû duïng trong keá toaùn : ñoàng Vieät nam.</t>
  </si>
  <si>
    <t>III- Chuaån möïc vaø Cheá ñoä keá toaùn aùp duïng</t>
  </si>
  <si>
    <t>1- Cheá ñoä keá toaùn aùp duïng : cheá ñoä keá toaùn doanh nghieäp theo Quyeát ñònh soá 15/2006/QÑ-BTC.</t>
  </si>
  <si>
    <t xml:space="preserve">2- Tuyeân boá veà vieäc tuaân thuû Chuaån möïc keá toaùn vaø Cheá ñoä keá toaùn : BCTC ñöôïc laäp vaø trình baøy theo </t>
  </si>
  <si>
    <t xml:space="preserve">     Chuaån möïc vaø Cheá ñoä keá toaùn Vieät Nam hieän haønh.</t>
  </si>
  <si>
    <t>3- Hình thöùc keá toaùn aùp duïng : Nhaät kyù chung treân maùy vi tính.</t>
  </si>
  <si>
    <t>IV- Caùc chính saùch keá toaùn aùp duïng</t>
  </si>
  <si>
    <t>1- Nguyeân taéc ghi nhaän caùc khoaûn tieàn vaø caùc khoaûn töông ñöông tieàn.</t>
  </si>
  <si>
    <t xml:space="preserve">    Phöông phaùp chuyeån ñoåi caùc ñoàng tieàn ra ñoàng tieàn khaùc söû duïng trong keá toaùn</t>
  </si>
  <si>
    <t xml:space="preserve">       - Nguyeân taéc ghi nhaän haøng toàn kho : theo giaù goác.</t>
  </si>
  <si>
    <t xml:space="preserve">       - Phöông phaùp haïch toaùn haøng toàn kho : phöông phaùp kieåm keâ thöôøng xuyeân.</t>
  </si>
  <si>
    <t xml:space="preserve">       - Phöông phaùp laäp döï phoøng giaûm giaù haøng toàn kho.</t>
  </si>
  <si>
    <t xml:space="preserve">       - Nguyeân taéc ghi nhaän TSCÑ (höõu hình, voâ hình, thueâ taøi chính) : theo nguyeân giaù.</t>
  </si>
  <si>
    <t xml:space="preserve">       - Phöông phaùp khaáu hao TSCÑ (höõu hình, voâ hình, thueâ taøi chính) :  khaáu hao ñöôøng thaúng.</t>
  </si>
  <si>
    <t xml:space="preserve">      - Nguyeân taéc ghi nhaän chi phí ñi vay : ghi nhaän vaøo chi phí saûn xuaát, kinh doanh cuûa naêm taøi chính hieän haønh.</t>
  </si>
  <si>
    <t xml:space="preserve">      - Tyû leä voán hoùa ñöôïc söû duïng ñeå xaùc ñònh chi phí ñi vay ñöôïc voán hoùa trong kyø;</t>
  </si>
  <si>
    <t xml:space="preserve">      - Nguyeân taéc ghi nhaän voán ñaàu tö cuûa chuû sôû höõu, thaëng dö voán coå phaàn, voán khaùc cuûa chuû sôû höõu :</t>
  </si>
  <si>
    <t xml:space="preserve">        theo soá voán thöïc goùp cuûa chuû sôû höõu, soá cheânh leäch giöõa giaù thöïc teá phaùt haønh vaø meänh giaù coå phieáu.</t>
  </si>
  <si>
    <t xml:space="preserve">      - Nguyeân taéc ghi nhaän cheânh leäch ñaùng giaù laïi taøi saûn.</t>
  </si>
  <si>
    <t xml:space="preserve">      - Nguyeân taéc ghi nhaän cheânh leäch tyû giaù.</t>
  </si>
  <si>
    <t xml:space="preserve">      - Nguyeân taéc ghi nhaän lôïi nhuaän chöa phaân phoái : soá lôïi nhuaän töø hoaït ñoäng cuûa DN.</t>
  </si>
  <si>
    <t xml:space="preserve">      - Doanh thu baùn haøng : theo Chuaån möïc keá toaùn soá 14.</t>
  </si>
  <si>
    <t xml:space="preserve">      - Doanh thu cung caáp dòch vuï : theo Chuaån möïc keá toaùn soá 14.</t>
  </si>
  <si>
    <t xml:space="preserve">      - Doanh thu hoaït ñoäng taøi chính : theo Chuaån möïc keá toaùn soá 14</t>
  </si>
  <si>
    <t xml:space="preserve">      - Doanh thu hôïp ñoàng xaây döïng.</t>
  </si>
  <si>
    <t xml:space="preserve">      thueá thu nhaäp doanh nghieäp hoaõn laïi : chi phí TTN ñöôïc xaùc ñònh treân cô sôû thu nhaäp chòu thueá</t>
  </si>
  <si>
    <t xml:space="preserve">      vaø thueá suaát TNDN trong naêm hieän haønh.</t>
  </si>
  <si>
    <t>V- Thoâng tin boå sung cho caùc khoaûn muïc trình baøy trong Baûng caân ñoái keá toaùn</t>
  </si>
  <si>
    <t>(Ñôn vò tính:  ñoàng VN)</t>
  </si>
  <si>
    <t>01- Tieàn</t>
  </si>
  <si>
    <t>Ñaàu naêm</t>
  </si>
  <si>
    <t xml:space="preserve">   - Tieàn maët</t>
  </si>
  <si>
    <t>Coäng</t>
  </si>
  <si>
    <t>. . . . .</t>
  </si>
  <si>
    <t xml:space="preserve">   - Haøng mua ñang ñi ñöôøng</t>
  </si>
  <si>
    <t xml:space="preserve">   - Nguyeân lieäu, vaät lieäu</t>
  </si>
  <si>
    <t xml:space="preserve">   - Coâng cuï, duïng cuï</t>
  </si>
  <si>
    <t xml:space="preserve">   - Chi phí SX,KD dôû dang</t>
  </si>
  <si>
    <t xml:space="preserve">   - Thaønh phaåm</t>
  </si>
  <si>
    <t xml:space="preserve">   - Haøng hoùa</t>
  </si>
  <si>
    <t xml:space="preserve">   - Haøng göûi ñi baùn</t>
  </si>
  <si>
    <t xml:space="preserve">   - Haøng hoùa kho baûo thueá</t>
  </si>
  <si>
    <t>…</t>
  </si>
  <si>
    <t>08- Taêng, giaûm taøi saûn coá ñònh höõu hình:</t>
  </si>
  <si>
    <t>Nhaø cöûa,</t>
  </si>
  <si>
    <t>Maùy</t>
  </si>
  <si>
    <t xml:space="preserve">Phöông tieän </t>
  </si>
  <si>
    <t>Duïng cuï</t>
  </si>
  <si>
    <t xml:space="preserve">TSCÑ </t>
  </si>
  <si>
    <t xml:space="preserve">Toång </t>
  </si>
  <si>
    <t>Khoaûn muïc</t>
  </si>
  <si>
    <t>vaät kieán</t>
  </si>
  <si>
    <t>moùc,</t>
  </si>
  <si>
    <t>vaän taûi</t>
  </si>
  <si>
    <t>quaûn lyù</t>
  </si>
  <si>
    <t xml:space="preserve">höõu hình </t>
  </si>
  <si>
    <t>coäng</t>
  </si>
  <si>
    <t>truùc</t>
  </si>
  <si>
    <t>thieát bò</t>
  </si>
  <si>
    <t>truyeàn daãn</t>
  </si>
  <si>
    <t>khaùc</t>
  </si>
  <si>
    <t>I. Nguyeân giaù TSCÑ höõu hình</t>
  </si>
  <si>
    <t>Soá dö ñaàu naêm</t>
  </si>
  <si>
    <t xml:space="preserve">   -Mua trong naêm</t>
  </si>
  <si>
    <t xml:space="preserve">  -Ñaàu tö XDCB hoaøn thaønh</t>
  </si>
  <si>
    <t xml:space="preserve">  -Taêng khaùc</t>
  </si>
  <si>
    <t xml:space="preserve">  -Chuyeån sang baát ñoäng saûn ñaàu tö</t>
  </si>
  <si>
    <t xml:space="preserve">  -Thanh lyù, nhöôïng baùn</t>
  </si>
  <si>
    <t xml:space="preserve">  -Giaûm khaùc</t>
  </si>
  <si>
    <t>Soá dö cuoái naêm</t>
  </si>
  <si>
    <t>II. Giaù trò hao moøn luõy keá</t>
  </si>
  <si>
    <t xml:space="preserve">  -Khaáu hao trong naêm</t>
  </si>
  <si>
    <t>III. Giaù trò coøn laïi cuûa TSCÑ höõu hình</t>
  </si>
  <si>
    <t xml:space="preserve">  -Taïi ngaøy ñaàu naêm</t>
  </si>
  <si>
    <t xml:space="preserve">  -Taïi ngaøy cuoái naêm</t>
  </si>
  <si>
    <t>09- Taêng, giaûm taøi saûn coá ñònh thueâ taøi chính:</t>
  </si>
  <si>
    <t>Nhaø</t>
  </si>
  <si>
    <t>Phöông</t>
  </si>
  <si>
    <t>TSCÑ</t>
  </si>
  <si>
    <t xml:space="preserve">Taøi saûn </t>
  </si>
  <si>
    <t>cöûa, vaät</t>
  </si>
  <si>
    <t>tieän vaän</t>
  </si>
  <si>
    <t>höõu</t>
  </si>
  <si>
    <t>coá ñònh</t>
  </si>
  <si>
    <t>Toång</t>
  </si>
  <si>
    <t>kieán</t>
  </si>
  <si>
    <t>thieát</t>
  </si>
  <si>
    <t>taûi, truyeàn</t>
  </si>
  <si>
    <t>hình</t>
  </si>
  <si>
    <t>voâ</t>
  </si>
  <si>
    <t>bò</t>
  </si>
  <si>
    <t>daãn</t>
  </si>
  <si>
    <t>Nguyeân giaù TSCÑ thueâ taøi</t>
  </si>
  <si>
    <t>chính</t>
  </si>
  <si>
    <t xml:space="preserve">  -Thueâ taøi chính trong naêm</t>
  </si>
  <si>
    <t xml:space="preserve">  -Mua laïi TSCÑ thueâ taøi chính</t>
  </si>
  <si>
    <t xml:space="preserve">  -Traû laïi TSCÑ thueâ taøi chính</t>
  </si>
  <si>
    <t xml:space="preserve">  -Soá dö cuoái naêm</t>
  </si>
  <si>
    <t>Giaù trò hao moøn luõy keá</t>
  </si>
  <si>
    <t>Giaù trò coøn laïi cuûa TSCÑ</t>
  </si>
  <si>
    <t>thueâ taøi chính</t>
  </si>
  <si>
    <t xml:space="preserve">     *Tieàn thueâ phaùt sinh theâm ñöôïc ghi nhaän laø chi phí trong naêm:</t>
  </si>
  <si>
    <t xml:space="preserve">     *Caên cöù ñeå xaùc ñònh tieàn thueâ phaùt sinh theâm:</t>
  </si>
  <si>
    <t xml:space="preserve">     *Ñieàu khoaûn gia haïn thueâ hoaëc quyeàn ñöôïc mua taøi saûn:</t>
  </si>
  <si>
    <t>10- Taêng, giaûm taøi saûn coá ñònh voâ hình:</t>
  </si>
  <si>
    <t>Quyeàn</t>
  </si>
  <si>
    <t>Phaàn meàm</t>
  </si>
  <si>
    <t>söû duïng</t>
  </si>
  <si>
    <t>keá toaùn</t>
  </si>
  <si>
    <t>ñaát</t>
  </si>
  <si>
    <t>Nguyeân giaù TSCÑ voâ hình</t>
  </si>
  <si>
    <t xml:space="preserve">  -Mua trong naêm</t>
  </si>
  <si>
    <t xml:space="preserve">  -Taïo ra töø noäi boä doanh nghieäp</t>
  </si>
  <si>
    <t xml:space="preserve">  -Taêng do hôïp nhaát kinh doanh</t>
  </si>
  <si>
    <t xml:space="preserve"> Soá dö cuoái naêm</t>
  </si>
  <si>
    <t>Giaù trò coøn laïi cuûa TSCÑ voâ</t>
  </si>
  <si>
    <t>Cuoái naêm</t>
  </si>
  <si>
    <t>Soá</t>
  </si>
  <si>
    <t>Taêng</t>
  </si>
  <si>
    <t>Giaûm</t>
  </si>
  <si>
    <t>ñaàu naêm</t>
  </si>
  <si>
    <t>trong naêm</t>
  </si>
  <si>
    <t>cuoái naêm</t>
  </si>
  <si>
    <t>Nguyeân giaù baát ñoäng saûn ñaàu tö</t>
  </si>
  <si>
    <t xml:space="preserve">  -Quyeàn söû duïng ñaát</t>
  </si>
  <si>
    <t xml:space="preserve">  -Nhaø</t>
  </si>
  <si>
    <t xml:space="preserve">  -Nhaø vaø quyeàn söû duïng ñaát</t>
  </si>
  <si>
    <t xml:space="preserve">  -Cô sôû haï taàng</t>
  </si>
  <si>
    <t>Giaù trò coøn laïi cuûa baát ñoäng saûn</t>
  </si>
  <si>
    <t>ñaàu tö</t>
  </si>
  <si>
    <t xml:space="preserve"> -Cô sôû haï taàng</t>
  </si>
  <si>
    <t xml:space="preserve">   * Thuyeát minh soá lieäu vaø giaûi trình khaùc:</t>
  </si>
  <si>
    <t xml:space="preserve">       -</t>
  </si>
  <si>
    <t xml:space="preserve">       - . . . . . . . . </t>
  </si>
  <si>
    <t>Soá dö cuoái quyù</t>
  </si>
  <si>
    <t xml:space="preserve">Coäng </t>
  </si>
  <si>
    <t>16- Thueá vaø caùc khoaûn phaûi noäp Nhaø nöôùc</t>
  </si>
  <si>
    <t xml:space="preserve">  -Thueá giaù trò gia taêng</t>
  </si>
  <si>
    <t xml:space="preserve">  -Thueá tieâu thuï ñaëc bieät</t>
  </si>
  <si>
    <t xml:space="preserve">  -Thueá xuaát, nhaäp khaåu</t>
  </si>
  <si>
    <t xml:space="preserve">  -Thueá thu nhaäp doanh nghieäp</t>
  </si>
  <si>
    <t xml:space="preserve">  -Thueá thu nhaäp caù nhaân</t>
  </si>
  <si>
    <t xml:space="preserve">  -Thueá taøi nguyeân</t>
  </si>
  <si>
    <t xml:space="preserve">  -Thueá nhaø ñaát vaø tieàn thueâ ñaát</t>
  </si>
  <si>
    <t xml:space="preserve">  -Caùc loaïi thueá khaùc</t>
  </si>
  <si>
    <t xml:space="preserve">  -Caùc khoaûn phí, leä phí vaø caùc khoaûn phaûi noäp khaùc</t>
  </si>
  <si>
    <t>17- Chi phí phaûi traû</t>
  </si>
  <si>
    <t xml:space="preserve">  -Taøi saûn thöøa chôø giaûi quyeát</t>
  </si>
  <si>
    <t xml:space="preserve">  -Kinh phí coâng ñoaøn</t>
  </si>
  <si>
    <t xml:space="preserve">  -Baûo hieåm xaõ hoäi</t>
  </si>
  <si>
    <t xml:space="preserve">  -Baûo hieåm y teá</t>
  </si>
  <si>
    <t xml:space="preserve">  -Phaûi traû veà coå phaàn hoùa</t>
  </si>
  <si>
    <t xml:space="preserve">  -Nhaän kyù quyõ, kyù cöôïc ngaén haïn</t>
  </si>
  <si>
    <t xml:space="preserve">  -Caùc khoaûn phaûi traû, phaûi noäp khaùc</t>
  </si>
  <si>
    <t>a- Baûng ñoái chieáu bieán ñoäng cuûa voán chuû sôû höõu</t>
  </si>
  <si>
    <t>Voán</t>
  </si>
  <si>
    <t xml:space="preserve">Thaëng </t>
  </si>
  <si>
    <t>Nguoàn</t>
  </si>
  <si>
    <t>dö</t>
  </si>
  <si>
    <t>voán</t>
  </si>
  <si>
    <t>cuûa</t>
  </si>
  <si>
    <t>chuû sôû</t>
  </si>
  <si>
    <t>coå</t>
  </si>
  <si>
    <t>XDCB</t>
  </si>
  <si>
    <t>phaàn</t>
  </si>
  <si>
    <t>A</t>
  </si>
  <si>
    <t>tröôùc</t>
  </si>
  <si>
    <t xml:space="preserve"> -Taêng voán trong</t>
  </si>
  <si>
    <t xml:space="preserve">   naêm tröôùc</t>
  </si>
  <si>
    <t xml:space="preserve"> -Laõi trong naêm tröôùc</t>
  </si>
  <si>
    <t xml:space="preserve"> -Taêng khaùc</t>
  </si>
  <si>
    <t xml:space="preserve"> -Giaûm voán trong</t>
  </si>
  <si>
    <t xml:space="preserve"> -Loã trong naêm tröôùc</t>
  </si>
  <si>
    <t xml:space="preserve"> -Giaûm khaùc</t>
  </si>
  <si>
    <t>tröôùc Soá dö ñaàu</t>
  </si>
  <si>
    <t>naêm nay</t>
  </si>
  <si>
    <t xml:space="preserve"> -Taêng voán trong </t>
  </si>
  <si>
    <t xml:space="preserve">   naêm nay</t>
  </si>
  <si>
    <t xml:space="preserve"> -Laõi trong naêm nay</t>
  </si>
  <si>
    <t xml:space="preserve"> -Loã trong naêm nay</t>
  </si>
  <si>
    <t xml:space="preserve"> - Voán goùp cuûa Nhaø nöôùc</t>
  </si>
  <si>
    <t xml:space="preserve"> - Voán goùp cuûa caùc ñoái töôïng khaùc</t>
  </si>
  <si>
    <t xml:space="preserve">    * Giaù trò traùi phieáu ñaõ chuyeån thaønh coå phieáu trong naêm</t>
  </si>
  <si>
    <t xml:space="preserve">    * Soá löôïng coå phieáu quyõ:</t>
  </si>
  <si>
    <t>c- Caùc giao dòch veà voán vôùi caùc chuû sôû höõu vaø phaân phoái</t>
  </si>
  <si>
    <t xml:space="preserve">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</si>
  <si>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</si>
  <si>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</si>
  <si>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</si>
  <si>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</si>
  <si>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</si>
  <si>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Coà töùc, lôïi nhuaän ñaõ chia</t>
  </si>
  <si>
    <t>d- Coå töùc</t>
  </si>
  <si>
    <t xml:space="preserve">   - Coå töùc ñaõ coâng boá sau ngaøy keát thuùc kyø keá toaùn naêm:</t>
  </si>
  <si>
    <t xml:space="preserve">     + Coå töùc ñaõ coâng boá treân coå phieáu phoå thoâng:</t>
  </si>
  <si>
    <t xml:space="preserve">     + Coå töùc ñaõ coâng boá treân coå phieáu öu ñaõi:</t>
  </si>
  <si>
    <t xml:space="preserve">   - Coå töùc cuûa coå phieáu öu ñaõi luõy keá chöa ñöôïc ghi nhaän:</t>
  </si>
  <si>
    <t xml:space="preserve">ñ- Coå phieáu </t>
  </si>
  <si>
    <t xml:space="preserve">    - Soá löôïng coå phieáu ñaêng kyù phaùt haønh</t>
  </si>
  <si>
    <t xml:space="preserve">    - Soá löôïng coå phieáu ñaõ baùn ra coâng chuùng</t>
  </si>
  <si>
    <t xml:space="preserve">     + Coå phieáu phoå thoâng</t>
  </si>
  <si>
    <t xml:space="preserve">     + Coå phieáu öu ñaõi</t>
  </si>
  <si>
    <t xml:space="preserve">   - Soá löôïng coå phieáu ñöôïc mua laïi</t>
  </si>
  <si>
    <t xml:space="preserve">    + Coå phieáu phoå thoâng</t>
  </si>
  <si>
    <t xml:space="preserve">    + Coå phieáu öu ñaõi</t>
  </si>
  <si>
    <t xml:space="preserve">  - Soá löôïng coå phieáu ñaõ löu haønh</t>
  </si>
  <si>
    <t xml:space="preserve">   + Coå phieáu phoå thoâng</t>
  </si>
  <si>
    <t xml:space="preserve">   + Coå phieáu öu ñaõi</t>
  </si>
  <si>
    <t xml:space="preserve">      * Meänh giaù coå phieáu ñang löu haønh</t>
  </si>
  <si>
    <t>e- Caùc quyõ cuûa doanh nghieäp:</t>
  </si>
  <si>
    <t xml:space="preserve">    - Quyõ ñaàu tö phaùt trieån</t>
  </si>
  <si>
    <t>g- Thu nhaäp vaø chi phí, laõi hoaëc loã ñöôïc ghi nhaän tröïc tieáp vaøo Voán chuû sôû höõu theo qui ñònh cuûa</t>
  </si>
  <si>
    <t xml:space="preserve">     caùc chuaån möïc keá toaùn cuï theå.</t>
  </si>
  <si>
    <t xml:space="preserve">   - </t>
  </si>
  <si>
    <t xml:space="preserve">   -</t>
  </si>
  <si>
    <t xml:space="preserve">  - Nguoàn kinh phí ñöôïc caáp trong naêm</t>
  </si>
  <si>
    <t xml:space="preserve">  - Chi söï nghieäp</t>
  </si>
  <si>
    <t xml:space="preserve">  - Nguoàn kinh phí coøn laïi cuoái naêm</t>
  </si>
  <si>
    <t>VI- Thoâng tin boå sung cho caùc khoaûn muïc trình baøy trong</t>
  </si>
  <si>
    <t xml:space="preserve">      Baùo caùo keát quaû hoaït ñoäng kinh doanh</t>
  </si>
  <si>
    <t>(Ñôn vò tính:  ñoàng VN      )</t>
  </si>
  <si>
    <t xml:space="preserve">       soá 01)</t>
  </si>
  <si>
    <t xml:space="preserve">      Trong ñoù:</t>
  </si>
  <si>
    <t xml:space="preserve">    - Doanh thu baùn haøng hoùa</t>
  </si>
  <si>
    <t xml:space="preserve">    - Doanh thu baùn thaønh phaåm</t>
  </si>
  <si>
    <t xml:space="preserve">    - Doanh thu cung caáp dòch vuï</t>
  </si>
  <si>
    <t xml:space="preserve">    - Doanh thu hôïp ñoàng xaây döïng (Ñoái vôùi doanh nghieäp</t>
  </si>
  <si>
    <t xml:space="preserve">      coù hoaït ñoäng xaây laép)</t>
  </si>
  <si>
    <t xml:space="preserve">    </t>
  </si>
  <si>
    <t xml:space="preserve">    Trong ñoù:</t>
  </si>
  <si>
    <t xml:space="preserve">        - Chieát khaáu thöông maïi</t>
  </si>
  <si>
    <t xml:space="preserve">        - Giaûm giaù haøng baùn</t>
  </si>
  <si>
    <t xml:space="preserve">        - Haøng baùn bò traû laïi </t>
  </si>
  <si>
    <t xml:space="preserve">     - Laõi tieàn göûi, tieàn cho vay</t>
  </si>
  <si>
    <t xml:space="preserve">     - Coå töùc, lôïi nhuaän ñöôïc chia</t>
  </si>
  <si>
    <t xml:space="preserve">     - Laõi cheânh leäch tyû giaù chöa thöïc hieän</t>
  </si>
  <si>
    <t xml:space="preserve">     - Doanh thu hoaït ñoäng taøi chính khaùc</t>
  </si>
  <si>
    <t xml:space="preserve">     - Laõi tieàn vay</t>
  </si>
  <si>
    <t xml:space="preserve">     - Chieát khaáu thanh toaùn, laõi baùn haøng traû chaäm</t>
  </si>
  <si>
    <t xml:space="preserve">    - Chi phí taøi chính khaùc</t>
  </si>
  <si>
    <t xml:space="preserve">      (Maõ soá 51)</t>
  </si>
  <si>
    <t xml:space="preserve"> - Chi phí thueá thu nhaäp doanh nghieäp tính treân thu</t>
  </si>
  <si>
    <t xml:space="preserve">    nhaäp chòu thueá naêm hieän haønh</t>
  </si>
  <si>
    <t xml:space="preserve"> - Ñieàu chænh chi phí thueá thu nhaäp doanh nghieäp cuûa</t>
  </si>
  <si>
    <t xml:space="preserve">    caùc naêm tröôùc vaøo chi phí thueá thu nhaäp hieän haønh</t>
  </si>
  <si>
    <t xml:space="preserve">    naêm nay</t>
  </si>
  <si>
    <t xml:space="preserve"> - Toång chi phí thueá thu nhaäp doanh nghieäp hieän haønh</t>
  </si>
  <si>
    <t xml:space="preserve">      (Maõ soá 52)</t>
  </si>
  <si>
    <t xml:space="preserve"> - Chi phí thueá thu nhaäp doanh nghieäp hoaõn laïi phaùt sinh</t>
  </si>
  <si>
    <t xml:space="preserve">   töø caùc khoaûn cheânh leäch taïm thôøi phaûi chòu thueá</t>
  </si>
  <si>
    <t xml:space="preserve">    töø vieäc hoaøn nhaäp taøi saûn thueá thu nhaäp hoaõn laïi</t>
  </si>
  <si>
    <t xml:space="preserve"> - Thu nhaäp thueá thu nhaäp doanh nghieäp hoaõn laïi phaùt sinh</t>
  </si>
  <si>
    <t xml:space="preserve">    töø caùc khoaûn cheânh leäch taïm thôøi ñöôïc khaáu tröø</t>
  </si>
  <si>
    <t xml:space="preserve">    töø caùc khooaûn loã tính thueá vaø öu ñaõi thueá chöa söû</t>
  </si>
  <si>
    <t xml:space="preserve">    duïng</t>
  </si>
  <si>
    <t xml:space="preserve"> - Thu nhaäp thueá thu nhaäp doanh nghieäp hoaõn laïi phaùt </t>
  </si>
  <si>
    <t xml:space="preserve">    sinh töø vieäc hoaøn nhaäp thueááá thu nhaäp hoaõn laïi phaûi </t>
  </si>
  <si>
    <t xml:space="preserve">    traû</t>
  </si>
  <si>
    <t xml:space="preserve">    - Chi phí nguyeân lieäu, vaät lieäu</t>
  </si>
  <si>
    <t xml:space="preserve">    - Chi phí nhaân coâng</t>
  </si>
  <si>
    <t xml:space="preserve">    - Chi phí khaáu hao taøi saûn coá ñònh</t>
  </si>
  <si>
    <t xml:space="preserve">    - Chi phí dòch vuï mua ngoaøi</t>
  </si>
  <si>
    <t xml:space="preserve">    - Chi phi khaùc baèng tieàn</t>
  </si>
  <si>
    <t>VII- Thoâng tin boå sung cho caùc khoaûn muïc trình baøy trong</t>
  </si>
  <si>
    <t xml:space="preserve">        Baùo caùo löu chuyeån tieàn teä</t>
  </si>
  <si>
    <t>(Ñôn vò tính:   ñoàng VN )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</si>
  <si>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</si>
  <si>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</si>
  <si>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</si>
  <si>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</si>
  <si>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 xml:space="preserve">4- Trình baøy taøi saûn, doanh thu, keát quaû kinh doanh theo boä phaän (theo lónh vöïc kinh </t>
  </si>
  <si>
    <t xml:space="preserve">     doanh hoaëc khu vöïc ñòa lyù) theo quy ñònh cuûa Chuaån möïc keá toaùn soá 28 "Baùo caùo boä </t>
  </si>
  <si>
    <t xml:space="preserve">     phaän": </t>
  </si>
  <si>
    <t>5- Thoâng tin so saùnh (nhöõng thay ñoåi veà thoâng tin trong baùo caùo taøi chính cuûa caùc nieân</t>
  </si>
  <si>
    <t xml:space="preserve">    ñoä keá toaùn tröôùc):</t>
  </si>
  <si>
    <t>6- Thoâng tin veà hoaït ñoäng lieân tuïc:</t>
  </si>
  <si>
    <t xml:space="preserve">     Ngöôøi laäp bieåu</t>
  </si>
  <si>
    <t>lô 12 Đường số 8 KCN Tân Tạo Q Bình Tân</t>
  </si>
  <si>
    <t>Người lập biểu</t>
  </si>
  <si>
    <t>LN</t>
  </si>
  <si>
    <t>sau thuế</t>
  </si>
  <si>
    <t xml:space="preserve">chưa </t>
  </si>
  <si>
    <t xml:space="preserve">phaân </t>
  </si>
  <si>
    <t>phoái</t>
  </si>
  <si>
    <t>Thaùi Nhaõ Ngoân</t>
  </si>
  <si>
    <t xml:space="preserve">Ngoâ Thò Xuaân Phöôïng </t>
  </si>
  <si>
    <t xml:space="preserve">Quõy ñaàu </t>
  </si>
  <si>
    <t xml:space="preserve">tö </t>
  </si>
  <si>
    <t>phaùt</t>
  </si>
  <si>
    <t>trieån</t>
  </si>
  <si>
    <t xml:space="preserve">phoøng </t>
  </si>
  <si>
    <t xml:space="preserve">Quyõ khen </t>
  </si>
  <si>
    <t xml:space="preserve">thöôûng </t>
  </si>
  <si>
    <t>phuùc lôïi</t>
  </si>
  <si>
    <t>Chia coå töùc</t>
  </si>
  <si>
    <t>Söû duïng quyõ</t>
  </si>
  <si>
    <t xml:space="preserve">   -  Quyõ khen thöôûng  phuùc lôïi</t>
  </si>
  <si>
    <t>Chỉ tiêu</t>
  </si>
  <si>
    <t>TÀI SẢN</t>
  </si>
  <si>
    <t xml:space="preserve">1. Tiền </t>
  </si>
  <si>
    <t>4. Phải thu theo tiến độ kế hoạch hợp đồng xây dựng</t>
  </si>
  <si>
    <t>1. Hàng tồn kho</t>
  </si>
  <si>
    <t>2. Dự phòng giảm giá hàng tồn kho (*)</t>
  </si>
  <si>
    <t>2. Thuế GTGT được khấu trừ</t>
  </si>
  <si>
    <t>1. Phải thu dài hạn của khách hàng</t>
  </si>
  <si>
    <t>1. Chi phí trả trước dài hạn</t>
  </si>
  <si>
    <t>2. Thặng dư vốn cổ phần</t>
  </si>
  <si>
    <t>2. Các khoản tương đương tiền</t>
  </si>
  <si>
    <t>2. Tài sản thuế thu nhập hoãn lại</t>
  </si>
  <si>
    <t>Lô 12 Đường 8 KCN Tân Tạo Q Bình Tân</t>
  </si>
  <si>
    <t>Năm nay</t>
  </si>
  <si>
    <t xml:space="preserve">1. Doanh thu bán hàng và cung cấp dịch vụ </t>
  </si>
  <si>
    <t>VI.25</t>
  </si>
  <si>
    <t xml:space="preserve">2. Các khoản giảm trừ doanh thu </t>
  </si>
  <si>
    <t>3. Doanh thu thuần về bán hàng và cung cấp dịch vụ (10=01-02)</t>
  </si>
  <si>
    <t>4. Giá vốn hàng bán</t>
  </si>
  <si>
    <t>VI.27</t>
  </si>
  <si>
    <t>5. Lợi nhuận gộp về bán hàng và cung cấp dịch vụ (20=10-11)</t>
  </si>
  <si>
    <t>6. Doanh thu họat động tài chính</t>
  </si>
  <si>
    <t>VI.26</t>
  </si>
  <si>
    <t>7. Chi phí tài chính</t>
  </si>
  <si>
    <t>VI.28</t>
  </si>
  <si>
    <t xml:space="preserve">- trong đó: chí phí lãi vay </t>
  </si>
  <si>
    <t>8. Chi phí bán hàng</t>
  </si>
  <si>
    <t>9. Chi phí quản lý doanh nghiệp</t>
  </si>
  <si>
    <t>11. Thu nhập khác</t>
  </si>
  <si>
    <t>12. Chi phí khác</t>
  </si>
  <si>
    <t>13. Lợi nhuận khác (40 = 31-32)</t>
  </si>
  <si>
    <t>14. Tổng lợi nhuận kế toán trước thuế (50=30+40)</t>
  </si>
  <si>
    <t>15. Chi phí TNDN hiện hành</t>
  </si>
  <si>
    <t>VI.30</t>
  </si>
  <si>
    <t>16. Chi phí thuế TNDN hoãn lại</t>
  </si>
  <si>
    <t>17. Lợi nhuận sau thuế thu nhập doanh nghiệp (60=50-51-52)</t>
  </si>
  <si>
    <t>18. Lãi cơ bản trên cổ phiếu (*)</t>
  </si>
  <si>
    <t>BÁO CÁO LƯU CHUYỂN TIỀN TỆ</t>
  </si>
  <si>
    <t>(Theo phương pháp gián tiếp)</t>
  </si>
  <si>
    <t>I. Lưu chuyển tiền từ hoạt động kinh doanh</t>
  </si>
  <si>
    <t>1. Lợi nhuận trước thuế</t>
  </si>
  <si>
    <t>01</t>
  </si>
  <si>
    <t>2. Điều chỉnh cho các khoản</t>
  </si>
  <si>
    <t>02</t>
  </si>
  <si>
    <t>03</t>
  </si>
  <si>
    <t>04</t>
  </si>
  <si>
    <t>05</t>
  </si>
  <si>
    <t>06</t>
  </si>
  <si>
    <t>08</t>
  </si>
  <si>
    <t>09</t>
  </si>
  <si>
    <t>10</t>
  </si>
  <si>
    <t>11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</si>
  <si>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</si>
  <si>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</si>
  <si>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</si>
  <si>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</si>
  <si>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</si>
  <si>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</si>
  <si>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</si>
  <si>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</si>
  <si>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</si>
  <si>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</si>
  <si>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</si>
  <si>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</si>
  <si>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</si>
  <si>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</si>
  <si>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30</t>
  </si>
  <si>
    <t>III. Lưu chuyển tiền từ hoạt động tài chính</t>
  </si>
  <si>
    <t>31</t>
  </si>
  <si>
    <t>32</t>
  </si>
  <si>
    <t>6. Cổ tức, lợi nhuận đã trả cho chủ sở hữu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</si>
  <si>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</si>
  <si>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</si>
  <si>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</si>
  <si>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</si>
  <si>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</si>
  <si>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</si>
  <si>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</si>
  <si>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Tiền và tương đương tiền cuối kỳ (70 = 50+60+61)</t>
  </si>
  <si>
    <t xml:space="preserve">       Thaùi Nhaõ Ngoân</t>
  </si>
  <si>
    <t xml:space="preserve">   -  Khoản tương dương tiền </t>
  </si>
  <si>
    <t>Mã số</t>
  </si>
  <si>
    <t>Thuyết minh</t>
  </si>
  <si>
    <t>155</t>
  </si>
  <si>
    <t>Mẩu số B 01 - DN ( QĐ 15 )</t>
  </si>
  <si>
    <t>(Ban hành theo TT 200/2014/TT-BTC</t>
  </si>
  <si>
    <t>ngày 22/12/2014 của  BTC)</t>
  </si>
  <si>
    <t xml:space="preserve">BẢNG CÂN ĐỐI KẾ TOÁN </t>
  </si>
  <si>
    <t>Ngày .31.. tháng  03. năm   2015</t>
  </si>
  <si>
    <t>Số cuối năm (3)</t>
  </si>
  <si>
    <t>Số</t>
  </si>
  <si>
    <t>Mã</t>
  </si>
  <si>
    <t>TM</t>
  </si>
  <si>
    <t xml:space="preserve">đầu  năm </t>
  </si>
  <si>
    <t>số</t>
  </si>
  <si>
    <t>(3)</t>
  </si>
  <si>
    <t>a - tµi s¶n ng¾n h¹n</t>
  </si>
  <si>
    <t>I. Tiền và các khoản tương đương tiền</t>
  </si>
  <si>
    <t>II. Đầu tư tài chính ngắn hạn</t>
  </si>
  <si>
    <t>1. Chứng khoán kinh doanh</t>
  </si>
  <si>
    <t xml:space="preserve">2. Dự phòng giảm giá chứng khoán kinh doanh (*) 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</si>
  <si>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</si>
  <si>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</si>
  <si>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</si>
  <si>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</si>
  <si>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3. Phải thu nội bộ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</si>
  <si>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</si>
  <si>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</si>
  <si>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</si>
  <si>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</si>
  <si>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IV. Hàng tồn kho</t>
  </si>
  <si>
    <t>V. Tài sản ngắn hạn khác</t>
  </si>
  <si>
    <t xml:space="preserve">1. Chi phí trả trước ngắn hạn </t>
  </si>
  <si>
    <t>3. Thuế và các khoản khác phải thu Nhà nước</t>
  </si>
  <si>
    <t>4. Giao dịch mua bán lại trái phiếu Chính phủ</t>
  </si>
  <si>
    <t>5. Tài sản ngắn hạn khác</t>
  </si>
  <si>
    <t>B - TÀI SẢN DÀI HẠN</t>
  </si>
  <si>
    <t xml:space="preserve">I. Các khoản phải thu dài hạn 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</si>
  <si>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</si>
  <si>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</si>
  <si>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</si>
  <si>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</si>
  <si>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</si>
  <si>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</si>
  <si>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>II. Tài sản cố định</t>
  </si>
  <si>
    <t>1. Tài sản cố định hữu hình</t>
  </si>
  <si>
    <t xml:space="preserve">      - Nguyên giá</t>
  </si>
  <si>
    <t xml:space="preserve">      - Giá trị hao mòn luỹ kế (*)</t>
  </si>
  <si>
    <t>2. Tài sản cố định thuê tài chính</t>
  </si>
  <si>
    <t>3. Tài sản cố định vô hình</t>
  </si>
  <si>
    <t>III. Bất động sản đầu tư</t>
  </si>
  <si>
    <t xml:space="preserve">IV. Tài sản dở dang dài hạn </t>
  </si>
  <si>
    <t xml:space="preserve">1. Chi phí sản xuất, kinh doanh dở dang dài hạn </t>
  </si>
  <si>
    <t>2. Chi phí xây dựng cơ bản dở dang</t>
  </si>
  <si>
    <t>V. Đầu tư tài chính dài hạn</t>
  </si>
  <si>
    <t xml:space="preserve">1. Đầu tư vào công ty con </t>
  </si>
  <si>
    <t>2. Đầu tư vào công ty liên doanh, liên kết</t>
  </si>
  <si>
    <t>3. Đầu tư góp vốn vào đơn vị khác</t>
  </si>
  <si>
    <t>4. Dự phòng đầu tư tài chính dài hạn (*)</t>
  </si>
  <si>
    <t>5. Đầu tư nắm giữ đến ngày đáo hạn</t>
  </si>
  <si>
    <t>VI. Tài sản dài hạn khác</t>
  </si>
  <si>
    <t>3. Thiết bị, vật tư, phụ tùng thay thế dài hạn</t>
  </si>
  <si>
    <t>4. Tài sản dài hạn khác</t>
  </si>
  <si>
    <t>tæng céng tµI s¶n (270 = 100 + 200)</t>
  </si>
  <si>
    <t>C - nî ph¶i tr¶</t>
  </si>
  <si>
    <t>I. Nợ ngắn hạn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</si>
  <si>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</si>
  <si>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</si>
  <si>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</si>
  <si>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</si>
  <si>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</si>
  <si>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</si>
  <si>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</si>
  <si>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</si>
  <si>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</si>
  <si>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</si>
  <si>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</si>
  <si>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</si>
  <si>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</si>
  <si>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</si>
  <si>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II. Nợ dài hạn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</si>
  <si>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</si>
  <si>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</si>
  <si>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</si>
  <si>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</si>
  <si>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</si>
  <si>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</si>
  <si>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</si>
  <si>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</si>
  <si>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</si>
  <si>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</si>
  <si>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</si>
  <si>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</si>
  <si>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</si>
  <si>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</si>
  <si>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>I. Vốn chủ sở hữu</t>
  </si>
  <si>
    <t>1. Vốn góp của chủ sở hữu</t>
  </si>
  <si>
    <t xml:space="preserve">    - Cổ phiếu phổ thông có quyền biểu quyết</t>
  </si>
  <si>
    <t>411a</t>
  </si>
  <si>
    <t xml:space="preserve">    - Cổ phiếu ưu đãi</t>
  </si>
  <si>
    <t>411b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</si>
  <si>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</si>
  <si>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</si>
  <si>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</si>
  <si>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</si>
  <si>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</si>
  <si>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</si>
  <si>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</si>
  <si>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</si>
  <si>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</si>
  <si>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</si>
  <si>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>421a</t>
  </si>
  <si>
    <t xml:space="preserve">     - LNST chưa phân phối kỳ này</t>
  </si>
  <si>
    <t>421b</t>
  </si>
  <si>
    <t>12. Nguồn vốn đầu tư XDCB</t>
  </si>
  <si>
    <t>II. Nguồn kinh phí và quỹ khác</t>
  </si>
  <si>
    <t xml:space="preserve">  1. Nguồn kinh phí </t>
  </si>
  <si>
    <t xml:space="preserve">  2. Nguồn kinh phí đã hình thành TSCĐ</t>
  </si>
  <si>
    <t>Tæng céng nguån vèn (440 = 300 + 400)</t>
  </si>
  <si>
    <t>Ngày 31 tháng 03 năm 2015</t>
  </si>
  <si>
    <t xml:space="preserve">                     Người lập biểu                                                 Kế toán trưởng</t>
  </si>
  <si>
    <t>Ngoâ Thò Xuaân Phöôïng              Nguyeãn Minh Huøng                Thaùi Nhaõ Ngoân</t>
  </si>
  <si>
    <t>Mẫu số B 02-DN</t>
  </si>
  <si>
    <t>(Ban hành theo QĐ số 15/2006/QĐ-BTC</t>
  </si>
  <si>
    <t>Ngày 20/03/2006 của Bộ trưởng BTC)</t>
  </si>
  <si>
    <t>BÁO CÁO KẾT QUẢ HOẠT ĐỘNG KINH DOANH</t>
  </si>
  <si>
    <t xml:space="preserve"> Quý 1  Năm 2015</t>
  </si>
  <si>
    <t>Đơn vị tính : đồng</t>
  </si>
  <si>
    <t>Quý 1</t>
  </si>
  <si>
    <t>Lũy kế từ đầu năm đến cuối năm này</t>
  </si>
  <si>
    <t xml:space="preserve">10. Lợi nhuận thuần từ HĐKD </t>
  </si>
  <si>
    <t xml:space="preserve">      Tổng lợi nhuận chịu thuế</t>
  </si>
  <si>
    <t>51</t>
  </si>
  <si>
    <t>52</t>
  </si>
  <si>
    <t>19 .Lãi suy giảm trên cổ phiếu (*)</t>
  </si>
  <si>
    <t xml:space="preserve">   Kế toán trưởng</t>
  </si>
  <si>
    <t>Mẫu số 03 - DN</t>
  </si>
  <si>
    <t>(Ban hành theo Thông tư số 200/2014/TT-BTC</t>
  </si>
  <si>
    <t>Ngày 22/12/2014 của Bộ Tài chính</t>
  </si>
  <si>
    <t>Quý 1 Năm  2015</t>
  </si>
  <si>
    <t>- Khấu hao TSCĐ và BĐSĐT</t>
  </si>
  <si>
    <t>- Các khoản dự phòng</t>
  </si>
  <si>
    <t>- Lãi, lỗ chênh lệch tỷ giá hối đoái do đánh giá lại các khoản mục tiền tệ có gốc ngoại tệ</t>
  </si>
  <si>
    <t>- Lãi, lỗ từ hoạt động đầu tư</t>
  </si>
  <si>
    <t>- Chi phí lãi vay</t>
  </si>
  <si>
    <t>3. Lợi nhuận từ hoạt động kinh doanh trước thay đổi vốn lưu động</t>
  </si>
  <si>
    <t>- Tăng, giảm các khoản phải thu</t>
  </si>
  <si>
    <t>- Tăng, giảm hàng tồn kho</t>
  </si>
  <si>
    <t>- Tăng, giảm các khoản phải trả (Không kể lãi vay phải trả, thuế thu nhập doanh nghiệp phải nộp)</t>
  </si>
  <si>
    <t>- Tăng, giảm chi phí trả trước</t>
  </si>
  <si>
    <t>- Tăng, giảm chứng khoán kinh doanh</t>
  </si>
  <si>
    <t>- Tiền lãi vay đã trả</t>
  </si>
  <si>
    <t>- Thuế thu nhập doanh nghiệp đã nộp</t>
  </si>
  <si>
    <t>- Tiền thu khác từ hoạt động kinh doanh</t>
  </si>
  <si>
    <t>- Tiền chi khác cho hoạt động kinh doanh</t>
  </si>
  <si>
    <t>1. Tiền thu từ phát hành cổ phiếu, nhận vốn góp của chủ sở hữu</t>
  </si>
  <si>
    <t xml:space="preserve">2. Tiền trả lại vốn góp cho các chủ sở hữu, mua lại cổ phiếu  của doanh nghiệp đã phát hành   </t>
  </si>
  <si>
    <t>3. Tiền thu từ đi vay</t>
  </si>
  <si>
    <t>4. Tiền trả nợ gốc vay</t>
  </si>
  <si>
    <t>5. Tiền trả nợ gốc thuê tài chính</t>
  </si>
  <si>
    <t>Ngày 31 tháng 3 năm 2015</t>
  </si>
  <si>
    <t>5-Ñaëc ñieåm hoaït ñoäng cuûa doanh nghieäp trong naêm taøi chính coù aûnh höôûng ñeán baùo caùo taøi chính</t>
  </si>
  <si>
    <t>4-Chu kỳ sản xuất, kinh doanh thông thường.</t>
  </si>
  <si>
    <t>6. Cấu trúc doanh nghiệp</t>
  </si>
  <si>
    <t>- Danh sách các công ty liên doanh, liên kết;</t>
  </si>
  <si>
    <t>- Danh sách các đơn vị trực thuộc không có tư cách pháp nhân hạch toán phụ thuộc.</t>
  </si>
  <si>
    <t xml:space="preserve">7. Tuyên bố về khả năng so sánh thông tin trên Báo cáo tài chính </t>
  </si>
  <si>
    <t>-Danh sách các công ty con: Cty TNHH Usar Việt Nam</t>
  </si>
  <si>
    <t>1- Kyø keá toaùn naêm :  töø 01/01/2015 keát thuùc ngaøy 31/12/2015.</t>
  </si>
  <si>
    <t xml:space="preserve">       - Phöông phaùp tính giaù trò haøng toàn kho : Bình quaân </t>
  </si>
  <si>
    <t xml:space="preserve">2. Các loại tỷ giá hối đoái áp dụng trong kế toán. </t>
  </si>
  <si>
    <t>3. Nguyên tắc xác định lãi suất thực tế (lãi suất hiệu lực) dùng để chiết khấu dòng tiền.</t>
  </si>
  <si>
    <t>4- Nguyeân taéc ghi nhaän caùc khoaûn tieàn vaø caùc khoaûn töông ñöông tieàn.</t>
  </si>
  <si>
    <t>5. Nguyên tắc kế toán các khoản đầu tư tài chính</t>
  </si>
  <si>
    <t>a) Chứng khoán kinh doanh;</t>
  </si>
  <si>
    <t>b) Các khoản đầu tư nắm giữ đến ngày đáo hạn;</t>
  </si>
  <si>
    <t>c) Các khoản cho vay;</t>
  </si>
  <si>
    <t xml:space="preserve">d) Đầu tư vào công ty con; công ty liên doanh, liên kết; </t>
  </si>
  <si>
    <t>đ) Đầu tư vào công cụ vốn của đơn vị khác;</t>
  </si>
  <si>
    <t>e) Các phương pháp kế toán đối với các giao dịch khác liên quan đến đầu tư tài chính.</t>
  </si>
  <si>
    <t>6. Nguyên tắc kế toán nợ phải thu</t>
  </si>
  <si>
    <t>7- Nguyeân taéc ghi nhaän haøng toàn kho:</t>
  </si>
  <si>
    <t>8- Nguyeân taéc ghi nhaän vaø khaáu hao TSCÑ vaø baát ñoäng saûn ñaàu tö:</t>
  </si>
  <si>
    <t>13- Nguyeân taéc ghi nhaän chi phí phaûi traû.</t>
  </si>
  <si>
    <t>14- Nguyeân taéc vaø phöông phaùp ghi nhaän caùc khoaûn döï phoøng phaûi traû.</t>
  </si>
  <si>
    <t>15- Nguyeân taéc ghi nhaän voán chuû sôû höõu:</t>
  </si>
  <si>
    <t>16- Nguyeân taéc vaø phöông phaùp ghi nhaän doanh thu:</t>
  </si>
  <si>
    <t>17- Nguyeân taéc vaø phöông phaùp ghi nhaän chi phí taøi chính : toång chi phí phaùt sinh trong kyø.</t>
  </si>
  <si>
    <t>20- Nguyeân taéc vaø phöông phaùp keá toaùn khaùc.</t>
  </si>
  <si>
    <t>09. Nguyên tắc kế toán chi phí trả trước.</t>
  </si>
  <si>
    <t>10-Nguyên tắc kế toán nợ phải trả.</t>
  </si>
  <si>
    <t>11. Nguyên tắc ghi nhận vay và nợ phải trả thuê tài chính.</t>
  </si>
  <si>
    <t>12- Nguyeân taéc ghi nhaän vaø voán hoùa caùc khoaûn chi phí ñi vay:</t>
  </si>
  <si>
    <t>17. Nguyên tắc kế toán các khoản giảm trừ doanh thu</t>
  </si>
  <si>
    <t>18. Nguyên tắc kế toán giá vốn hàng bán.</t>
  </si>
  <si>
    <t>18. Nguyên tắc kế toán chi phí bán hàng, chi phí quản lý doanh nghiệp.</t>
  </si>
  <si>
    <t>19- Nguyeân taéc vaø phöông phaùp ghi nhaän chi phí thueá thu nhaäp doanh nghieäp hieän haønh, chi phí</t>
  </si>
  <si>
    <t xml:space="preserve">02- Caùc khoaûn ñaàu tö taøi chính </t>
  </si>
  <si>
    <t xml:space="preserve">Cuoái naêm </t>
  </si>
  <si>
    <t xml:space="preserve">Giaù goác </t>
  </si>
  <si>
    <t>Giaù trò</t>
  </si>
  <si>
    <t xml:space="preserve">Döï </t>
  </si>
  <si>
    <t>hôïp lyù</t>
  </si>
  <si>
    <t>a) Chứng khoán kinh doanh</t>
  </si>
  <si>
    <t xml:space="preserve">- Tổng giá trị cổ phiếu; </t>
  </si>
  <si>
    <t>(chi tiết từng loại cổ phiếu chiếm từ 10% trên tổng giá trị cổ phiếu trở lên)</t>
  </si>
  <si>
    <t>- Các khoản đầu tư khác;</t>
  </si>
  <si>
    <t>- Lý do thay đổi với từng khoản đầu tư/loại cổ phiếu, trái phiếu:</t>
  </si>
  <si>
    <t xml:space="preserve">   + Về số lượng</t>
  </si>
  <si>
    <t xml:space="preserve">   + Về giá trị</t>
  </si>
  <si>
    <t>b) Đầu tư nắm giữ đến ngày đáo hạn</t>
  </si>
  <si>
    <t>ghi soå</t>
  </si>
  <si>
    <t>b1) Ngắn hạn</t>
  </si>
  <si>
    <t>- Tiền gửi có kỳ hạn</t>
  </si>
  <si>
    <t>- Các khoản đầu tư khác</t>
  </si>
  <si>
    <t>b2) Dài hạn</t>
  </si>
  <si>
    <t>c) Đầu tư góp vốn vào đơn vị khác</t>
  </si>
  <si>
    <t xml:space="preserve">- Đầu tư vào công ty con </t>
  </si>
  <si>
    <t>- Đầu tư vào công ty liên doanh, liên kết;</t>
  </si>
  <si>
    <t>- Đầu tư vào đơn vị khác;</t>
  </si>
  <si>
    <t>3. Phải thu của khách hàng</t>
  </si>
  <si>
    <t>a) Phải thu của khách hàng ngắn hạn</t>
  </si>
  <si>
    <t>b) Phải thu của khách hàng dài hạn (tương tự ngắn hạn)</t>
  </si>
  <si>
    <t>c) Phải thu của khách hàng là các bên liên quan (chi tiết từng đối tượng)</t>
  </si>
  <si>
    <t xml:space="preserve">4.Phaûi thu khaùc </t>
  </si>
  <si>
    <t xml:space="preserve">Döï phoøng </t>
  </si>
  <si>
    <t>a) Ngắn hạn</t>
  </si>
  <si>
    <t xml:space="preserve"> Phải thu về cổ phần hoaù</t>
  </si>
  <si>
    <t>- Phải thu về cổ tức  lôïi  nhuận ñược chia;</t>
  </si>
  <si>
    <t>- Phải thu người lao động;</t>
  </si>
  <si>
    <t>- Ký cược, ký quỹ;</t>
  </si>
  <si>
    <t>- Cho mượn;</t>
  </si>
  <si>
    <t>- Các khoản chi hộ;</t>
  </si>
  <si>
    <t>- Phải thu khác</t>
  </si>
  <si>
    <t>b) Dài hạn</t>
  </si>
  <si>
    <t xml:space="preserve">Ñoái </t>
  </si>
  <si>
    <t>coù theå</t>
  </si>
  <si>
    <t xml:space="preserve">töôïng </t>
  </si>
  <si>
    <t>thu hoài</t>
  </si>
  <si>
    <t>nôï</t>
  </si>
  <si>
    <t xml:space="preserve"> - Tổng giá trị các khoản phải thu, cho vay </t>
  </si>
  <si>
    <t xml:space="preserve">quá hạn thanh toán , hoặc chưa quá hạn </t>
  </si>
  <si>
    <t>nhưng khó có khả năng thu hồi</t>
  </si>
  <si>
    <t>-Thông tin về Các khoản tiền phạt, phải thu về</t>
  </si>
  <si>
    <t xml:space="preserve">lãi trả chậm… phát sinh từ các khoản nợ quá </t>
  </si>
  <si>
    <t xml:space="preserve">hạn nhưng không được ghi nhận doanh thu; </t>
  </si>
  <si>
    <t>- Khả năng thu hồi nợ phải thu quá hạn.</t>
  </si>
  <si>
    <t xml:space="preserve">  - Giá trị hàng tồn kho ứ đọng, kém, mất phẩm chất </t>
  </si>
  <si>
    <t xml:space="preserve">không có khả năng tiêu thụ tại thời điểm </t>
  </si>
  <si>
    <t>a) Chi phí sản xuất, kinh doanh dở dang dài hạn</t>
  </si>
  <si>
    <t xml:space="preserve">b) Xây dựng cơ bản dở dang </t>
  </si>
  <si>
    <t>- Mua sắm;</t>
  </si>
  <si>
    <t>5. Nợ xấu</t>
  </si>
  <si>
    <t>06- Haøng toàn kho</t>
  </si>
  <si>
    <t>7. Tài sản dở dang dài hạn</t>
  </si>
  <si>
    <t xml:space="preserve">  - Nguyên giá TSCĐ cuối năm chờ thanh lý;</t>
  </si>
  <si>
    <t xml:space="preserve">  - Các cam kết về việc mua, bán TSCĐ hữu hình có giá trị lớn trong tương lai;</t>
  </si>
  <si>
    <t xml:space="preserve">  - Các thay đổi khác về TSCĐ hữu hình.</t>
  </si>
  <si>
    <t xml:space="preserve">  - Nguyên giá TSCĐ vô hình đã khấu hao hết nhưng vẫn sử dụng;</t>
  </si>
  <si>
    <t>- Thuyết minh số liệu và giải trình khác;</t>
  </si>
  <si>
    <t>11- Taêng, giaûm baát ñoäng saûn ñaàu tö:</t>
  </si>
  <si>
    <t xml:space="preserve">a) Ngaén haïn </t>
  </si>
  <si>
    <t xml:space="preserve">b) Daøi haïn </t>
  </si>
  <si>
    <t>-Chi phí quaûng caùo</t>
  </si>
  <si>
    <t>-Coâng cuï duïng cuï</t>
  </si>
  <si>
    <t xml:space="preserve">-Chi phí thueâ gian haøng </t>
  </si>
  <si>
    <t>12. Chi phí trả trước</t>
  </si>
  <si>
    <t>13. Tài sản khác</t>
  </si>
  <si>
    <t xml:space="preserve">Trong naêm </t>
  </si>
  <si>
    <t>Gía trị</t>
  </si>
  <si>
    <t>Số coù</t>
  </si>
  <si>
    <t xml:space="preserve">Taêng </t>
  </si>
  <si>
    <t>khaû naêng</t>
  </si>
  <si>
    <t>traû nôï</t>
  </si>
  <si>
    <t>a)  -Vay ngaén haïn</t>
  </si>
  <si>
    <t>b)  -Vay daøi haïn</t>
  </si>
  <si>
    <t>a) Các khoản phải trả người bán ngắn hạn</t>
  </si>
  <si>
    <t xml:space="preserve">- Chi tiết cho từng đối tượng chiếm từ 10% trở </t>
  </si>
  <si>
    <t>lên trên tổng số phải trả;</t>
  </si>
  <si>
    <t>- Phải trả cho các đối tượng khác</t>
  </si>
  <si>
    <t xml:space="preserve">b) Các khoản phải trả người bán dài hạn </t>
  </si>
  <si>
    <t>Phaûi noäp</t>
  </si>
  <si>
    <t xml:space="preserve">Ñaõ noäp </t>
  </si>
  <si>
    <t>a)Phaûi noäp</t>
  </si>
  <si>
    <t>a)Phaûi thu</t>
  </si>
  <si>
    <t xml:space="preserve">  -Trích tröôùc chi phí</t>
  </si>
  <si>
    <t xml:space="preserve">  -Chi phí söûa chöõa lôùn TSCÑ</t>
  </si>
  <si>
    <t xml:space="preserve">  -Chi phí trong thôøi gian ngöøng kinh doanh</t>
  </si>
  <si>
    <t xml:space="preserve">- Lãi vay </t>
  </si>
  <si>
    <t xml:space="preserve">- Các khoản khác </t>
  </si>
  <si>
    <t>19- Phaûi traû khaùc</t>
  </si>
  <si>
    <t xml:space="preserve">  -Baûo hieåm  TN</t>
  </si>
  <si>
    <t>- Cổ tức, lợi nhuận phải trả;</t>
  </si>
  <si>
    <t>- Nhận ký quỹ, ký cược dài hạn</t>
  </si>
  <si>
    <t>- Các khoản phải trả, phải nộp khác</t>
  </si>
  <si>
    <t xml:space="preserve">14- Vay và nợ thuê tài chính </t>
  </si>
  <si>
    <t>15. Phải trả người bán</t>
  </si>
  <si>
    <t>20- Voán chuû sôû höõu</t>
  </si>
  <si>
    <t>goùp</t>
  </si>
  <si>
    <t>b- Chi tieát voán goùp cuûa chuû sôû höõu</t>
  </si>
  <si>
    <t>21- Nguoàn kinh phí</t>
  </si>
  <si>
    <t xml:space="preserve">1- Toång doanh thu baùn haøng vaø cung caáp dòch vuï (Maõ </t>
  </si>
  <si>
    <t>2- Caùc khoaûn giaûm tröø doanh thu (Maõ soá 02)</t>
  </si>
  <si>
    <t>3- Giaù voán haøng baùn (Maõ soá 11)</t>
  </si>
  <si>
    <t>- Giá vốn của hàng hóa đã bán;</t>
  </si>
  <si>
    <t>- Giá vốn của thành phẩm đã bán;</t>
  </si>
  <si>
    <t>- Giá vốn của dịch vụ đã cung cấp;</t>
  </si>
  <si>
    <t>- Giá trị còn lại, chi phí nhượng bán, thanh lý của BĐS đầu tư;</t>
  </si>
  <si>
    <t>- Chi phí kinh doanh Bất động sản đầu tư;</t>
  </si>
  <si>
    <t>- Giá trị hàng tồn kho mất mát trong kỳ;</t>
  </si>
  <si>
    <t>- Các khoản ghi giảm giá vốn hàng bán.</t>
  </si>
  <si>
    <t>4- Doanh thu hoaït ñoäng taøi chính (Maõ soá 21)</t>
  </si>
  <si>
    <t xml:space="preserve">     - Laõi baùn  caùc khoaûn ñaàu tö</t>
  </si>
  <si>
    <t xml:space="preserve">     - Laõi cheânh leäch tyû giaù </t>
  </si>
  <si>
    <t xml:space="preserve">     - Laõi baùn haøng traû chaäm, chieát khaáu  thanh toaùn </t>
  </si>
  <si>
    <t>5- Chi phí taøi chính (Maõ soá 22)</t>
  </si>
  <si>
    <t xml:space="preserve">     - Loã do thanh lyù caùc khoaûn ñaàu tö taøi chính </t>
  </si>
  <si>
    <t xml:space="preserve">     - Loã cheânh leäch tyû giaù </t>
  </si>
  <si>
    <t xml:space="preserve">     - Döï phoøng giaûm giaù chöùng koaùn kinh doanh, vaø toån thaát ñaàu tö</t>
  </si>
  <si>
    <t xml:space="preserve">    - Các khoản ghi giảm chi phí tài chính.</t>
  </si>
  <si>
    <t xml:space="preserve">6-Thu nhaäp khaùc </t>
  </si>
  <si>
    <t>- Thanh lý, nhượng bán TSCĐ;</t>
  </si>
  <si>
    <t>- Lãi do đánh giá lại tài sản;</t>
  </si>
  <si>
    <t>- Tiền phạt thu được;</t>
  </si>
  <si>
    <t>- Các khoản khác</t>
  </si>
  <si>
    <t xml:space="preserve">7- Chi phí khaùc </t>
  </si>
  <si>
    <t>- Giá trị còn lại TSCĐ và chi phí thanh lý, nhượng bán TSCĐ</t>
  </si>
  <si>
    <t>- Lỗ do đánh giá lại tài sản;</t>
  </si>
  <si>
    <t>- Các khoản bị phạt;</t>
  </si>
  <si>
    <t>- Các khoản khác.</t>
  </si>
  <si>
    <t xml:space="preserve">8-Chi phí bán hàng và chi phí quản lý doanh nghiệp </t>
  </si>
  <si>
    <t>c) Các khoản ghi giảm chi phí bán hàng và chi phí  QLDN</t>
  </si>
  <si>
    <t xml:space="preserve"> -  Hoàn nhập dự phòng bảo hành sản phẩm, hàng hóa</t>
  </si>
  <si>
    <t xml:space="preserve"> -  Hoàn nhập dự phòng tái cơ cấu, dự phòng khác;</t>
  </si>
  <si>
    <t xml:space="preserve"> -  Các khoản ghi giảm khác</t>
  </si>
  <si>
    <t>9- Chi phí saûn xuaát, kinh doanh theo yeáu toá</t>
  </si>
  <si>
    <t>10- Chi phí thueá thu nhaäp doanh nghieäp hieän haønh</t>
  </si>
  <si>
    <t>11- Chi phí thueá thu nhaäp doanh nghieäp hoaõn laïi</t>
  </si>
  <si>
    <t xml:space="preserve">1. Các giao dịch không bằng tiền ảnh hưởng đến báo cáo lưu chuyển tiền tệ trong tương lai </t>
  </si>
  <si>
    <t xml:space="preserve">- Mua tài sản bằng cách nhận các khoản nợ liên quan trực tiếp </t>
  </si>
  <si>
    <t xml:space="preserve">hoặc thông qua nghiệp vụ cho thuê tài chính; </t>
  </si>
  <si>
    <t>-Mua doanh nghiệp thông qua phát hành cổ phiếu;</t>
  </si>
  <si>
    <t>-Chuyển nợ thành vốn chủ sở hữu</t>
  </si>
  <si>
    <t>- Các giao dịch phi tiền tệ khác</t>
  </si>
  <si>
    <t>2. Các khoản tiền do doanh nghiệp nắm giữ nhưng không được sử dụng</t>
  </si>
  <si>
    <t>3. Số tiền đi vay thực thu trong kỳ:</t>
  </si>
  <si>
    <t>- Tiền thu từ đi vay theo khế ước thông thường;</t>
  </si>
  <si>
    <t>- Tiền thu từ phát hành trái phiếu thường</t>
  </si>
  <si>
    <t>- Tiền thu từ phát hành trái phiếu chuyển đổi;</t>
  </si>
  <si>
    <t>- Tiền thu từ phát hành cổ phiếu ưu đãi phân loại là nợ phải trả;</t>
  </si>
  <si>
    <t>- Tiền thu từ đi vay dưới hình thức khác</t>
  </si>
  <si>
    <t>4. Số tiền đã thực trả gốc vay trong kỳ:</t>
  </si>
  <si>
    <t>- Tiền trả nợ gốc vay theo khế ước thông thường</t>
  </si>
  <si>
    <t xml:space="preserve">- Tiền trả nợ vay dưới hình thức khác </t>
  </si>
  <si>
    <t>Laäp, ngaøy  31  thaùng  03 naêm  2015</t>
  </si>
  <si>
    <t>- Các khoản phải thu khách hàng khác</t>
  </si>
  <si>
    <t>-Vốn CH 8</t>
  </si>
  <si>
    <t>- Phí thực hiện  CK</t>
  </si>
  <si>
    <t>- Doanh thu chuyển  quyền thuê gian hàng</t>
  </si>
  <si>
    <t xml:space="preserve">- Lãi tiền gữi trích trước </t>
  </si>
  <si>
    <t>-BHXH còn để lại</t>
  </si>
  <si>
    <t>-BHYT còn để lại</t>
  </si>
  <si>
    <t xml:space="preserve">-BHTN còn để lại </t>
  </si>
  <si>
    <t xml:space="preserve">  - Giá trị còn lại cuối kỳ của TSCĐ hữu hình dùng để thế chấp, cầm cố đảm bảo khoản vay : 52.910.374.299</t>
  </si>
  <si>
    <t xml:space="preserve">  - Nguyên giá TSCĐ cuối  kỳ  đã khấu hao hết nhưng vẫn còn sử dụng   : 5.118.061.900</t>
  </si>
  <si>
    <t xml:space="preserve">  - Giá trị còn lại cuối kỳ của TSCĐ vô hình dùng để thế chấp, cầm cố đảm bảo khoản vay : 20.580.006.436</t>
  </si>
  <si>
    <t xml:space="preserve"> BH tai nạn , TNDS  tai naïn, chaùy noå</t>
  </si>
  <si>
    <t xml:space="preserve">- Taïm öùng </t>
  </si>
  <si>
    <t>a) Các khoản chi phí bán hàng phát sinh trong kỳ</t>
  </si>
  <si>
    <t>b) Các khoản chi phí quản lý doanh nghiệp phát sinh trong kỳ</t>
  </si>
  <si>
    <t xml:space="preserve">   - Tieàn göûi ngaân haøng </t>
  </si>
  <si>
    <t>MS</t>
  </si>
  <si>
    <t>151</t>
  </si>
  <si>
    <t>1597478498</t>
  </si>
  <si>
    <t>261</t>
  </si>
  <si>
    <t>- Cầm cố,thế chấp , ký  quỹ, ký cược</t>
  </si>
  <si>
    <t>ÿÿÿÿÿ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</si>
  <si>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</si>
  <si>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</si>
  <si>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</si>
  <si>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</si>
  <si>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</si>
  <si>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</si>
  <si>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</si>
  <si>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</si>
  <si>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 xml:space="preserve">                   Ñaàu naêm</t>
  </si>
  <si>
    <t xml:space="preserve">                                              Cuoái naêm </t>
  </si>
  <si>
    <t xml:space="preserve">                 Cuoái naêm </t>
  </si>
  <si>
    <t xml:space="preserve">                                     Ñaàu naêm</t>
  </si>
  <si>
    <t xml:space="preserve">                                     Cuoái naêm </t>
  </si>
  <si>
    <t xml:space="preserve">  Ngoâ Thò Xuaân Phöôïng           Nguyeãn Minh Huøng </t>
  </si>
  <si>
    <t>Tổng  Giám đốc</t>
  </si>
  <si>
    <t xml:space="preserve">  Ngoâ Thò Xuaân Phöôïng                             Nguyeãn Minh Huøng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</si>
</sst>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mm/dd/yy"/>
    <numFmt numFmtId="173" formatCode="#,##0&quot;$&quot;_);\(#,##0&quot;$&quot;\)"/>
    <numFmt numFmtId="174" formatCode="#,##0&quot;$&quot;_);[Red]\(#,##0&quot;$&quot;\)"/>
    <numFmt numFmtId="175" formatCode="#,##0.00&quot;$&quot;_);\(#,##0.00&quot;$&quot;\)"/>
    <numFmt numFmtId="176" formatCode="#,##0.00&quot;$&quot;_);[Red]\(#,##0.00&quot;$&quot;\)"/>
    <numFmt numFmtId="177" formatCode="_ * #,##0_)&quot;$&quot;_ ;_ * \(#,##0\)&quot;$&quot;_ ;_ * &quot;-&quot;_)&quot;$&quot;_ ;_ @_ "/>
    <numFmt numFmtId="178" formatCode="_ * #,##0_)_$_ ;_ * \(#,##0\)_$_ ;_ * &quot;-&quot;_)_$_ ;_ @_ 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0.0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* #,##0_ ;_ * \-#,##0_ ;_ * &quot;-&quot;_ ;_ @_ "/>
    <numFmt numFmtId="188" formatCode="_ &quot;$&quot;* #,##0.00_ ;_ &quot;$&quot;* \-#,##0.00_ ;_ &quot;$&quot;* &quot;-&quot;??_ ;_ @_ "/>
    <numFmt numFmtId="189" formatCode="_ * #,##0.00_ ;_ * \-#,##0.00_ ;_ * &quot;-&quot;??_ ;_ @_ 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00000"/>
    <numFmt numFmtId="196" formatCode="0.000;[Red]0.000"/>
    <numFmt numFmtId="197" formatCode="#,##0.000;[Red]#,##0.000"/>
    <numFmt numFmtId="198" formatCode="#,##0.0;[Red]#,##0.0"/>
    <numFmt numFmtId="199" formatCode="#,##0.00;[Red]#,##0.00"/>
    <numFmt numFmtId="200" formatCode="[$-409]dddd\,\ mmmm\ dd\,\ yyyy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NI-Times"/>
      <family val="0"/>
    </font>
    <font>
      <sz val="10"/>
      <name val="VNI-Times"/>
      <family val="0"/>
    </font>
    <font>
      <b/>
      <sz val="14"/>
      <name val="VNI-Commerce"/>
      <family val="0"/>
    </font>
    <font>
      <b/>
      <sz val="11"/>
      <name val="VNI-Times"/>
      <family val="0"/>
    </font>
    <font>
      <sz val="16"/>
      <color indexed="10"/>
      <name val="VNI-Times"/>
      <family val="0"/>
    </font>
    <font>
      <b/>
      <sz val="12"/>
      <color indexed="10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sz val="10"/>
      <color indexed="10"/>
      <name val="VNI-Times"/>
      <family val="0"/>
    </font>
    <font>
      <sz val="11"/>
      <color indexed="10"/>
      <name val="VNI-Times"/>
      <family val="0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.VnTimeH"/>
      <family val="2"/>
    </font>
    <font>
      <b/>
      <sz val="11"/>
      <name val=".VnTime"/>
      <family val="2"/>
    </font>
    <font>
      <b/>
      <u val="single"/>
      <sz val="11"/>
      <name val=".VnTimeH"/>
      <family val="2"/>
    </font>
    <font>
      <sz val="11"/>
      <name val=".VnTimeH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VNI-Times"/>
      <family val="0"/>
    </font>
    <font>
      <b/>
      <sz val="14"/>
      <color indexed="8"/>
      <name val="Tahoma"/>
      <family val="2"/>
    </font>
    <font>
      <b/>
      <sz val="10"/>
      <color indexed="8"/>
      <name val="VNI-Times"/>
      <family val="0"/>
    </font>
    <font>
      <b/>
      <sz val="10"/>
      <color indexed="8"/>
      <name val="VNI-Helve-Condense"/>
      <family val="0"/>
    </font>
    <font>
      <sz val="10"/>
      <color indexed="8"/>
      <name val="VNI-Helve-Condense"/>
      <family val="0"/>
    </font>
    <font>
      <b/>
      <sz val="11"/>
      <color indexed="8"/>
      <name val="Times New Roman"/>
      <family val="1"/>
    </font>
    <font>
      <b/>
      <sz val="11"/>
      <name val="Tahoma"/>
      <family val="2"/>
    </font>
    <font>
      <b/>
      <sz val="11"/>
      <color indexed="8"/>
      <name val="VNI-Helve-Condense"/>
      <family val="0"/>
    </font>
    <font>
      <sz val="10"/>
      <color indexed="8"/>
      <name val="VNI-Times"/>
      <family val="0"/>
    </font>
    <font>
      <b/>
      <sz val="12"/>
      <color indexed="8"/>
      <name val="VNI-Times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Times New Roman"/>
      <family val="1"/>
    </font>
    <font>
      <b/>
      <sz val="14"/>
      <name val="Tahoma"/>
      <family val="2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name val="VNI-Times"/>
      <family val="0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0"/>
      <name val="VNI-Times"/>
      <family val="0"/>
    </font>
    <font>
      <sz val="8"/>
      <name val="Tahoma"/>
      <family val="2"/>
    </font>
    <font>
      <sz val="10"/>
      <color indexed="8"/>
      <name val="Times New Roman"/>
      <family val="1"/>
    </font>
    <font>
      <sz val="9"/>
      <name val="VNI-Times"/>
      <family val="0"/>
    </font>
    <font>
      <b/>
      <sz val="9"/>
      <name val="VNI-Times"/>
      <family val="0"/>
    </font>
    <font>
      <sz val="11"/>
      <color indexed="8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00" fillId="27" borderId="8" applyNumberFormat="0" applyAlignment="0" applyProtection="0"/>
    <xf numFmtId="9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3" fillId="0" borderId="0">
      <alignment/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5" fillId="0" borderId="0">
      <alignment/>
      <protection/>
    </xf>
    <xf numFmtId="0" fontId="2" fillId="0" borderId="0">
      <alignment/>
      <protection/>
    </xf>
  </cellStyleXfs>
  <cellXfs count="379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3" fillId="0" borderId="0" xfId="66" applyFont="1">
      <alignment/>
      <protection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4" fillId="33" borderId="0" xfId="0" applyNumberFormat="1" applyFont="1" applyFill="1" applyAlignment="1">
      <alignment horizontal="right"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164" fontId="5" fillId="0" borderId="0" xfId="42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5" fillId="0" borderId="0" xfId="42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5" fillId="0" borderId="0" xfId="69" applyNumberFormat="1" applyFont="1">
      <alignment/>
      <protection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18" xfId="0" applyNumberFormat="1" applyBorder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5" fillId="0" borderId="0" xfId="69" applyNumberFormat="1" applyFont="1">
      <alignment/>
      <protection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2" fillId="0" borderId="0" xfId="66" applyFont="1">
      <alignment/>
      <protection/>
    </xf>
    <xf numFmtId="0" fontId="3" fillId="0" borderId="0" xfId="70" applyFont="1">
      <alignment/>
      <protection/>
    </xf>
    <xf numFmtId="0" fontId="2" fillId="0" borderId="0" xfId="70" applyFont="1">
      <alignment/>
      <protection/>
    </xf>
    <xf numFmtId="164" fontId="3" fillId="0" borderId="10" xfId="42" applyNumberFormat="1" applyFont="1" applyBorder="1" applyAlignment="1">
      <alignment/>
    </xf>
    <xf numFmtId="0" fontId="10" fillId="34" borderId="0" xfId="0" applyFont="1" applyFill="1" applyAlignment="1">
      <alignment horizontal="center"/>
    </xf>
    <xf numFmtId="3" fontId="14" fillId="0" borderId="0" xfId="67" applyNumberFormat="1" applyFont="1" applyFill="1" applyBorder="1" applyAlignment="1">
      <alignment horizontal="right" vertical="center"/>
      <protection/>
    </xf>
    <xf numFmtId="3" fontId="19" fillId="0" borderId="0" xfId="67" applyNumberFormat="1" applyFont="1" applyFill="1" applyBorder="1" applyAlignment="1">
      <alignment horizontal="right" vertical="center"/>
      <protection/>
    </xf>
    <xf numFmtId="3" fontId="17" fillId="0" borderId="0" xfId="6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0" fillId="0" borderId="0" xfId="66" applyFont="1">
      <alignment/>
      <protection/>
    </xf>
    <xf numFmtId="0" fontId="20" fillId="0" borderId="0" xfId="66" applyFont="1" applyAlignment="1">
      <alignment horizontal="center"/>
      <protection/>
    </xf>
    <xf numFmtId="0" fontId="23" fillId="0" borderId="0" xfId="66" applyFont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27" fillId="0" borderId="17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6" fillId="0" borderId="19" xfId="0" applyFont="1" applyBorder="1" applyAlignment="1">
      <alignment horizontal="justify" vertical="top"/>
    </xf>
    <xf numFmtId="0" fontId="26" fillId="0" borderId="19" xfId="0" applyFont="1" applyBorder="1" applyAlignment="1">
      <alignment horizontal="center" vertical="top"/>
    </xf>
    <xf numFmtId="0" fontId="27" fillId="0" borderId="18" xfId="0" applyFont="1" applyBorder="1" applyAlignment="1">
      <alignment horizontal="justify" vertical="top"/>
    </xf>
    <xf numFmtId="0" fontId="27" fillId="0" borderId="18" xfId="0" applyFont="1" applyBorder="1" applyAlignment="1">
      <alignment horizontal="center" vertical="top"/>
    </xf>
    <xf numFmtId="0" fontId="26" fillId="0" borderId="18" xfId="0" applyFont="1" applyBorder="1" applyAlignment="1">
      <alignment horizontal="justify" vertical="top"/>
    </xf>
    <xf numFmtId="0" fontId="26" fillId="0" borderId="18" xfId="0" applyFont="1" applyBorder="1" applyAlignment="1">
      <alignment horizontal="center" vertical="top"/>
    </xf>
    <xf numFmtId="165" fontId="26" fillId="0" borderId="18" xfId="0" applyNumberFormat="1" applyFont="1" applyBorder="1" applyAlignment="1">
      <alignment horizontal="right" vertical="top"/>
    </xf>
    <xf numFmtId="0" fontId="27" fillId="0" borderId="20" xfId="0" applyFont="1" applyBorder="1" applyAlignment="1">
      <alignment horizontal="justify" vertical="top"/>
    </xf>
    <xf numFmtId="0" fontId="27" fillId="0" borderId="20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top"/>
    </xf>
    <xf numFmtId="0" fontId="27" fillId="0" borderId="18" xfId="0" applyFont="1" applyBorder="1" applyAlignment="1">
      <alignment vertical="top"/>
    </xf>
    <xf numFmtId="0" fontId="27" fillId="0" borderId="20" xfId="0" applyFont="1" applyBorder="1" applyAlignment="1">
      <alignment vertical="top"/>
    </xf>
    <xf numFmtId="0" fontId="30" fillId="0" borderId="17" xfId="0" applyFont="1" applyBorder="1" applyAlignment="1">
      <alignment horizontal="center" vertical="top"/>
    </xf>
    <xf numFmtId="0" fontId="26" fillId="0" borderId="17" xfId="0" applyFont="1" applyBorder="1" applyAlignment="1">
      <alignment horizontal="justify" vertical="top"/>
    </xf>
    <xf numFmtId="0" fontId="27" fillId="0" borderId="21" xfId="0" applyFont="1" applyBorder="1" applyAlignment="1">
      <alignment horizontal="justify" vertical="top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justify" vertical="top"/>
    </xf>
    <xf numFmtId="0" fontId="27" fillId="0" borderId="22" xfId="0" applyFont="1" applyBorder="1" applyAlignment="1">
      <alignment horizontal="center" vertical="top"/>
    </xf>
    <xf numFmtId="165" fontId="31" fillId="0" borderId="17" xfId="0" applyNumberFormat="1" applyFont="1" applyBorder="1" applyAlignment="1">
      <alignment horizontal="right" vertical="top"/>
    </xf>
    <xf numFmtId="0" fontId="16" fillId="0" borderId="0" xfId="67" applyFont="1">
      <alignment/>
      <protection/>
    </xf>
    <xf numFmtId="0" fontId="17" fillId="0" borderId="0" xfId="67" applyFont="1">
      <alignment/>
      <protection/>
    </xf>
    <xf numFmtId="0" fontId="32" fillId="0" borderId="0" xfId="67" applyFont="1">
      <alignment/>
      <protection/>
    </xf>
    <xf numFmtId="0" fontId="16" fillId="0" borderId="0" xfId="67" applyFont="1" applyAlignment="1">
      <alignment horizontal="center"/>
      <protection/>
    </xf>
    <xf numFmtId="0" fontId="33" fillId="0" borderId="0" xfId="67" applyFont="1">
      <alignment/>
      <protection/>
    </xf>
    <xf numFmtId="0" fontId="2" fillId="0" borderId="0" xfId="67" applyFont="1">
      <alignment/>
      <protection/>
    </xf>
    <xf numFmtId="0" fontId="3" fillId="0" borderId="0" xfId="67" applyFont="1">
      <alignment/>
      <protection/>
    </xf>
    <xf numFmtId="0" fontId="35" fillId="0" borderId="0" xfId="67" applyFont="1" applyAlignment="1">
      <alignment horizontal="center"/>
      <protection/>
    </xf>
    <xf numFmtId="0" fontId="14" fillId="0" borderId="23" xfId="70" applyFont="1" applyFill="1" applyBorder="1" applyAlignment="1">
      <alignment horizontal="left"/>
      <protection/>
    </xf>
    <xf numFmtId="0" fontId="14" fillId="0" borderId="24" xfId="70" applyFont="1" applyFill="1" applyBorder="1" applyAlignment="1">
      <alignment horizontal="left"/>
      <protection/>
    </xf>
    <xf numFmtId="3" fontId="38" fillId="0" borderId="21" xfId="67" applyNumberFormat="1" applyFont="1" applyBorder="1" applyAlignment="1" quotePrefix="1">
      <alignment horizontal="center"/>
      <protection/>
    </xf>
    <xf numFmtId="3" fontId="38" fillId="0" borderId="21" xfId="67" applyNumberFormat="1" applyFont="1" applyBorder="1" applyAlignment="1">
      <alignment horizontal="center"/>
      <protection/>
    </xf>
    <xf numFmtId="165" fontId="15" fillId="0" borderId="0" xfId="0" applyNumberFormat="1" applyFont="1" applyAlignment="1">
      <alignment/>
    </xf>
    <xf numFmtId="0" fontId="14" fillId="0" borderId="25" xfId="70" applyFont="1" applyFill="1" applyBorder="1" applyAlignment="1">
      <alignment horizontal="left"/>
      <protection/>
    </xf>
    <xf numFmtId="0" fontId="14" fillId="0" borderId="26" xfId="70" applyFont="1" applyFill="1" applyBorder="1" applyAlignment="1">
      <alignment horizontal="left"/>
      <protection/>
    </xf>
    <xf numFmtId="3" fontId="38" fillId="0" borderId="18" xfId="67" applyNumberFormat="1" applyFont="1" applyBorder="1" applyAlignment="1" quotePrefix="1">
      <alignment horizontal="center"/>
      <protection/>
    </xf>
    <xf numFmtId="3" fontId="39" fillId="0" borderId="18" xfId="67" applyNumberFormat="1" applyFont="1" applyBorder="1" applyAlignment="1" quotePrefix="1">
      <alignment horizontal="center"/>
      <protection/>
    </xf>
    <xf numFmtId="3" fontId="39" fillId="0" borderId="18" xfId="67" applyNumberFormat="1" applyFont="1" applyBorder="1" applyAlignment="1">
      <alignment horizontal="center"/>
      <protection/>
    </xf>
    <xf numFmtId="3" fontId="38" fillId="0" borderId="18" xfId="67" applyNumberFormat="1" applyFont="1" applyBorder="1" applyAlignment="1">
      <alignment horizontal="center"/>
      <protection/>
    </xf>
    <xf numFmtId="0" fontId="19" fillId="0" borderId="25" xfId="70" applyFont="1" applyFill="1" applyBorder="1" applyAlignment="1">
      <alignment horizontal="left"/>
      <protection/>
    </xf>
    <xf numFmtId="0" fontId="19" fillId="0" borderId="26" xfId="70" applyFont="1" applyFill="1" applyBorder="1" applyAlignment="1">
      <alignment horizontal="left"/>
      <protection/>
    </xf>
    <xf numFmtId="0" fontId="14" fillId="0" borderId="18" xfId="70" applyFont="1" applyFill="1" applyBorder="1" applyAlignment="1">
      <alignment horizontal="left"/>
      <protection/>
    </xf>
    <xf numFmtId="0" fontId="40" fillId="0" borderId="22" xfId="0" applyFont="1" applyBorder="1" applyAlignment="1">
      <alignment/>
    </xf>
    <xf numFmtId="0" fontId="41" fillId="0" borderId="22" xfId="70" applyFont="1" applyFill="1" applyBorder="1" applyAlignment="1">
      <alignment horizontal="left"/>
      <protection/>
    </xf>
    <xf numFmtId="3" fontId="42" fillId="0" borderId="22" xfId="67" applyNumberFormat="1" applyFont="1" applyBorder="1" applyAlignment="1" quotePrefix="1">
      <alignment horizontal="center"/>
      <protection/>
    </xf>
    <xf numFmtId="3" fontId="42" fillId="0" borderId="22" xfId="67" applyNumberFormat="1" applyFont="1" applyBorder="1" applyAlignment="1">
      <alignment horizontal="center"/>
      <protection/>
    </xf>
    <xf numFmtId="3" fontId="14" fillId="0" borderId="22" xfId="0" applyNumberFormat="1" applyFont="1" applyFill="1" applyBorder="1" applyAlignment="1">
      <alignment horizontal="right" vertical="center"/>
    </xf>
    <xf numFmtId="3" fontId="38" fillId="0" borderId="0" xfId="67" applyNumberFormat="1" applyFont="1" applyBorder="1" applyAlignment="1" quotePrefix="1">
      <alignment horizontal="center"/>
      <protection/>
    </xf>
    <xf numFmtId="3" fontId="43" fillId="0" borderId="0" xfId="67" applyNumberFormat="1" applyFont="1" applyBorder="1" quotePrefix="1">
      <alignment/>
      <protection/>
    </xf>
    <xf numFmtId="3" fontId="44" fillId="0" borderId="0" xfId="67" applyNumberFormat="1" applyFont="1" applyBorder="1">
      <alignment/>
      <protection/>
    </xf>
    <xf numFmtId="0" fontId="18" fillId="0" borderId="0" xfId="0" applyFont="1" applyAlignment="1">
      <alignment/>
    </xf>
    <xf numFmtId="0" fontId="3" fillId="0" borderId="0" xfId="70" applyFont="1" applyAlignment="1">
      <alignment horizontal="right"/>
      <protection/>
    </xf>
    <xf numFmtId="165" fontId="45" fillId="0" borderId="0" xfId="0" applyNumberFormat="1" applyFont="1" applyAlignment="1">
      <alignment/>
    </xf>
    <xf numFmtId="0" fontId="16" fillId="0" borderId="0" xfId="67" applyFont="1" applyAlignment="1" quotePrefix="1">
      <alignment horizontal="center"/>
      <protection/>
    </xf>
    <xf numFmtId="0" fontId="17" fillId="0" borderId="0" xfId="67" applyFont="1" applyAlignment="1">
      <alignment horizontal="center"/>
      <protection/>
    </xf>
    <xf numFmtId="0" fontId="33" fillId="0" borderId="0" xfId="67" applyFont="1" applyAlignment="1">
      <alignment horizontal="right"/>
      <protection/>
    </xf>
    <xf numFmtId="3" fontId="32" fillId="0" borderId="0" xfId="67" applyNumberFormat="1" applyFont="1">
      <alignment/>
      <protection/>
    </xf>
    <xf numFmtId="3" fontId="33" fillId="0" borderId="0" xfId="67" applyNumberFormat="1" applyFont="1" applyAlignment="1">
      <alignment horizontal="right"/>
      <protection/>
    </xf>
    <xf numFmtId="0" fontId="16" fillId="0" borderId="0" xfId="67" applyFont="1" applyAlignment="1">
      <alignment horizontal="left"/>
      <protection/>
    </xf>
    <xf numFmtId="0" fontId="23" fillId="0" borderId="0" xfId="70" applyFont="1">
      <alignment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0" fillId="0" borderId="0" xfId="70" applyFont="1">
      <alignment/>
      <protection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0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justify" vertical="top" wrapText="1"/>
    </xf>
    <xf numFmtId="0" fontId="47" fillId="0" borderId="21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justify" vertical="top" wrapText="1"/>
    </xf>
    <xf numFmtId="49" fontId="47" fillId="0" borderId="18" xfId="0" applyNumberFormat="1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justify" vertical="top" wrapText="1"/>
    </xf>
    <xf numFmtId="3" fontId="47" fillId="0" borderId="18" xfId="0" applyNumberFormat="1" applyFont="1" applyBorder="1" applyAlignment="1">
      <alignment horizontal="right" vertical="top" wrapText="1"/>
    </xf>
    <xf numFmtId="0" fontId="49" fillId="0" borderId="18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justify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justify" vertical="top" wrapText="1"/>
    </xf>
    <xf numFmtId="0" fontId="40" fillId="0" borderId="22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47" fillId="0" borderId="0" xfId="0" applyFont="1" applyAlignment="1">
      <alignment horizontal="justify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49" fontId="51" fillId="0" borderId="0" xfId="0" applyNumberFormat="1" applyFont="1" applyAlignment="1">
      <alignment/>
    </xf>
    <xf numFmtId="0" fontId="49" fillId="0" borderId="0" xfId="0" applyFont="1" applyAlignment="1">
      <alignment/>
    </xf>
    <xf numFmtId="49" fontId="47" fillId="0" borderId="0" xfId="0" applyNumberFormat="1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 horizontal="center"/>
    </xf>
    <xf numFmtId="0" fontId="50" fillId="0" borderId="0" xfId="0" applyFont="1" applyAlignment="1">
      <alignment/>
    </xf>
    <xf numFmtId="3" fontId="54" fillId="0" borderId="0" xfId="0" applyNumberFormat="1" applyFont="1" applyAlignment="1">
      <alignment/>
    </xf>
    <xf numFmtId="0" fontId="51" fillId="34" borderId="0" xfId="0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47" fillId="0" borderId="0" xfId="0" applyFont="1" applyAlignment="1">
      <alignment vertical="top" wrapText="1"/>
    </xf>
    <xf numFmtId="0" fontId="55" fillId="0" borderId="27" xfId="0" applyFont="1" applyBorder="1" applyAlignment="1">
      <alignment vertical="top"/>
    </xf>
    <xf numFmtId="0" fontId="55" fillId="0" borderId="27" xfId="0" applyFont="1" applyBorder="1" applyAlignment="1">
      <alignment horizontal="center" vertical="top"/>
    </xf>
    <xf numFmtId="165" fontId="7" fillId="0" borderId="0" xfId="0" applyNumberFormat="1" applyFont="1" applyAlignment="1">
      <alignment horizontal="right"/>
    </xf>
    <xf numFmtId="165" fontId="1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165" fontId="56" fillId="0" borderId="0" xfId="0" applyNumberFormat="1" applyFont="1" applyAlignment="1">
      <alignment/>
    </xf>
    <xf numFmtId="3" fontId="55" fillId="35" borderId="27" xfId="0" applyNumberFormat="1" applyFont="1" applyFill="1" applyBorder="1" applyAlignment="1">
      <alignment horizontal="right" vertical="top"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165" fontId="5" fillId="0" borderId="0" xfId="42" applyNumberFormat="1" applyFont="1" applyAlignment="1">
      <alignment/>
    </xf>
    <xf numFmtId="3" fontId="7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center"/>
    </xf>
    <xf numFmtId="49" fontId="8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3" fontId="57" fillId="0" borderId="0" xfId="0" applyNumberFormat="1" applyFont="1" applyAlignment="1">
      <alignment horizontal="right"/>
    </xf>
    <xf numFmtId="3" fontId="58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9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49" fontId="10" fillId="34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right"/>
    </xf>
    <xf numFmtId="165" fontId="4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 horizontal="center"/>
    </xf>
    <xf numFmtId="164" fontId="4" fillId="34" borderId="0" xfId="42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165" fontId="7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34" fillId="35" borderId="27" xfId="0" applyNumberFormat="1" applyFont="1" applyFill="1" applyBorder="1" applyAlignment="1">
      <alignment horizontal="right" vertical="top"/>
    </xf>
    <xf numFmtId="38" fontId="7" fillId="0" borderId="0" xfId="0" applyNumberFormat="1" applyFont="1" applyAlignment="1">
      <alignment/>
    </xf>
    <xf numFmtId="164" fontId="4" fillId="34" borderId="0" xfId="42" applyNumberFormat="1" applyFont="1" applyFill="1" applyAlignment="1">
      <alignment/>
    </xf>
    <xf numFmtId="0" fontId="67" fillId="36" borderId="0" xfId="90" applyFont="1" applyFill="1">
      <alignment/>
      <protection/>
    </xf>
    <xf numFmtId="0" fontId="2" fillId="0" borderId="0" xfId="90">
      <alignment/>
      <protection/>
    </xf>
    <xf numFmtId="0" fontId="2" fillId="36" borderId="0" xfId="90" applyFill="1">
      <alignment/>
      <protection/>
    </xf>
    <xf numFmtId="0" fontId="2" fillId="37" borderId="28" xfId="90" applyFill="1" applyBorder="1">
      <alignment/>
      <protection/>
    </xf>
    <xf numFmtId="0" fontId="2" fillId="38" borderId="11" xfId="90" applyFill="1" applyBorder="1">
      <alignment/>
      <protection/>
    </xf>
    <xf numFmtId="0" fontId="68" fillId="39" borderId="29" xfId="90" applyFont="1" applyFill="1" applyBorder="1" applyAlignment="1">
      <alignment horizontal="center"/>
      <protection/>
    </xf>
    <xf numFmtId="0" fontId="69" fillId="34" borderId="30" xfId="90" applyFont="1" applyFill="1" applyBorder="1" applyAlignment="1">
      <alignment horizontal="center"/>
      <protection/>
    </xf>
    <xf numFmtId="0" fontId="68" fillId="39" borderId="30" xfId="90" applyFont="1" applyFill="1" applyBorder="1" applyAlignment="1">
      <alignment horizontal="center"/>
      <protection/>
    </xf>
    <xf numFmtId="0" fontId="68" fillId="39" borderId="31" xfId="90" applyFont="1" applyFill="1" applyBorder="1" applyAlignment="1">
      <alignment horizontal="center"/>
      <protection/>
    </xf>
    <xf numFmtId="0" fontId="2" fillId="38" borderId="12" xfId="90" applyFill="1" applyBorder="1">
      <alignment/>
      <protection/>
    </xf>
    <xf numFmtId="0" fontId="2" fillId="37" borderId="10" xfId="90" applyFill="1" applyBorder="1">
      <alignment/>
      <protection/>
    </xf>
    <xf numFmtId="0" fontId="2" fillId="38" borderId="10" xfId="90" applyFill="1" applyBorder="1">
      <alignment/>
      <protection/>
    </xf>
    <xf numFmtId="0" fontId="2" fillId="37" borderId="32" xfId="90" applyFill="1" applyBorder="1">
      <alignment/>
      <protection/>
    </xf>
    <xf numFmtId="3" fontId="10" fillId="34" borderId="0" xfId="0" applyNumberFormat="1" applyFont="1" applyFill="1" applyAlignment="1">
      <alignment horizontal="center"/>
    </xf>
    <xf numFmtId="3" fontId="5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3" fontId="19" fillId="0" borderId="21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3" fontId="46" fillId="0" borderId="22" xfId="0" applyNumberFormat="1" applyFont="1" applyFill="1" applyBorder="1" applyAlignment="1">
      <alignment horizontal="right" vertical="center"/>
    </xf>
    <xf numFmtId="3" fontId="19" fillId="0" borderId="22" xfId="0" applyNumberFormat="1" applyFont="1" applyFill="1" applyBorder="1" applyAlignment="1">
      <alignment horizontal="right" vertical="center"/>
    </xf>
    <xf numFmtId="3" fontId="71" fillId="0" borderId="18" xfId="0" applyNumberFormat="1" applyFont="1" applyBorder="1" applyAlignment="1">
      <alignment horizontal="right" vertical="top" wrapText="1"/>
    </xf>
    <xf numFmtId="3" fontId="20" fillId="0" borderId="0" xfId="66" applyNumberFormat="1" applyFont="1" applyAlignment="1">
      <alignment horizontal="right"/>
      <protection/>
    </xf>
    <xf numFmtId="3" fontId="20" fillId="0" borderId="0" xfId="66" applyNumberFormat="1" applyFont="1" applyFill="1" applyAlignment="1">
      <alignment horizontal="right"/>
      <protection/>
    </xf>
    <xf numFmtId="3" fontId="26" fillId="0" borderId="10" xfId="0" applyNumberFormat="1" applyFont="1" applyBorder="1" applyAlignment="1">
      <alignment horizontal="center" vertical="top"/>
    </xf>
    <xf numFmtId="3" fontId="26" fillId="0" borderId="11" xfId="0" applyNumberFormat="1" applyFont="1" applyBorder="1" applyAlignment="1">
      <alignment horizontal="center" vertical="top"/>
    </xf>
    <xf numFmtId="3" fontId="26" fillId="0" borderId="12" xfId="0" applyNumberFormat="1" applyFont="1" applyBorder="1" applyAlignment="1">
      <alignment horizontal="center" vertical="top"/>
    </xf>
    <xf numFmtId="3" fontId="27" fillId="0" borderId="17" xfId="0" applyNumberFormat="1" applyFont="1" applyBorder="1" applyAlignment="1">
      <alignment horizontal="center" vertical="top"/>
    </xf>
    <xf numFmtId="3" fontId="28" fillId="0" borderId="17" xfId="0" applyNumberFormat="1" applyFont="1" applyBorder="1" applyAlignment="1">
      <alignment horizontal="right" vertical="top"/>
    </xf>
    <xf numFmtId="3" fontId="26" fillId="0" borderId="19" xfId="0" applyNumberFormat="1" applyFont="1" applyBorder="1" applyAlignment="1">
      <alignment horizontal="right" vertical="top"/>
    </xf>
    <xf numFmtId="3" fontId="27" fillId="0" borderId="18" xfId="0" applyNumberFormat="1" applyFont="1" applyBorder="1" applyAlignment="1">
      <alignment horizontal="right" vertical="top"/>
    </xf>
    <xf numFmtId="3" fontId="26" fillId="0" borderId="18" xfId="0" applyNumberFormat="1" applyFont="1" applyBorder="1" applyAlignment="1">
      <alignment horizontal="right" vertical="top"/>
    </xf>
    <xf numFmtId="3" fontId="27" fillId="0" borderId="20" xfId="0" applyNumberFormat="1" applyFont="1" applyBorder="1" applyAlignment="1">
      <alignment horizontal="right" vertical="top"/>
    </xf>
    <xf numFmtId="3" fontId="29" fillId="0" borderId="17" xfId="0" applyNumberFormat="1" applyFont="1" applyBorder="1" applyAlignment="1">
      <alignment horizontal="right" vertical="top"/>
    </xf>
    <xf numFmtId="3" fontId="30" fillId="0" borderId="17" xfId="0" applyNumberFormat="1" applyFont="1" applyBorder="1" applyAlignment="1">
      <alignment horizontal="right" vertical="top"/>
    </xf>
    <xf numFmtId="3" fontId="26" fillId="0" borderId="17" xfId="0" applyNumberFormat="1" applyFont="1" applyBorder="1" applyAlignment="1">
      <alignment horizontal="right" vertical="top"/>
    </xf>
    <xf numFmtId="3" fontId="27" fillId="0" borderId="21" xfId="0" applyNumberFormat="1" applyFont="1" applyBorder="1" applyAlignment="1">
      <alignment horizontal="right" vertical="top"/>
    </xf>
    <xf numFmtId="3" fontId="27" fillId="0" borderId="22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66" applyNumberFormat="1" applyFont="1">
      <alignment/>
      <protection/>
    </xf>
    <xf numFmtId="3" fontId="16" fillId="0" borderId="0" xfId="67" applyNumberFormat="1" applyFont="1" applyAlignment="1">
      <alignment horizontal="center"/>
      <protection/>
    </xf>
    <xf numFmtId="3" fontId="16" fillId="0" borderId="0" xfId="68" applyNumberFormat="1" applyFont="1" applyAlignment="1">
      <alignment horizontal="center"/>
      <protection/>
    </xf>
    <xf numFmtId="3" fontId="34" fillId="0" borderId="0" xfId="67" applyNumberFormat="1" applyFont="1" applyAlignment="1">
      <alignment horizontal="center"/>
      <protection/>
    </xf>
    <xf numFmtId="3" fontId="33" fillId="0" borderId="0" xfId="68" applyNumberFormat="1" applyFont="1" applyAlignment="1">
      <alignment horizontal="center"/>
      <protection/>
    </xf>
    <xf numFmtId="3" fontId="35" fillId="0" borderId="0" xfId="67" applyNumberFormat="1" applyFont="1" applyAlignment="1">
      <alignment horizontal="center"/>
      <protection/>
    </xf>
    <xf numFmtId="3" fontId="2" fillId="0" borderId="0" xfId="67" applyNumberFormat="1" applyFont="1">
      <alignment/>
      <protection/>
    </xf>
    <xf numFmtId="3" fontId="37" fillId="0" borderId="0" xfId="67" applyNumberFormat="1" applyFont="1" applyAlignment="1">
      <alignment horizontal="right"/>
      <protection/>
    </xf>
    <xf numFmtId="3" fontId="33" fillId="0" borderId="0" xfId="67" applyNumberFormat="1" applyFont="1">
      <alignment/>
      <protection/>
    </xf>
    <xf numFmtId="3" fontId="14" fillId="0" borderId="12" xfId="67" applyNumberFormat="1" applyFont="1" applyBorder="1" applyAlignment="1">
      <alignment horizontal="center"/>
      <protection/>
    </xf>
    <xf numFmtId="3" fontId="0" fillId="0" borderId="21" xfId="0" applyNumberFormat="1" applyBorder="1" applyAlignment="1">
      <alignment/>
    </xf>
    <xf numFmtId="3" fontId="15" fillId="0" borderId="18" xfId="0" applyNumberFormat="1" applyFont="1" applyBorder="1" applyAlignment="1">
      <alignment/>
    </xf>
    <xf numFmtId="3" fontId="14" fillId="0" borderId="18" xfId="45" applyNumberFormat="1" applyFont="1" applyFill="1" applyBorder="1" applyAlignment="1">
      <alignment vertical="center"/>
    </xf>
    <xf numFmtId="3" fontId="14" fillId="0" borderId="18" xfId="45" applyNumberFormat="1" applyFont="1" applyFill="1" applyBorder="1" applyAlignment="1">
      <alignment horizontal="right" vertical="center"/>
    </xf>
    <xf numFmtId="3" fontId="17" fillId="0" borderId="0" xfId="70" applyNumberFormat="1" applyFont="1" applyAlignment="1">
      <alignment/>
      <protection/>
    </xf>
    <xf numFmtId="3" fontId="4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0" fillId="0" borderId="17" xfId="0" applyNumberFormat="1" applyFont="1" applyBorder="1" applyAlignment="1">
      <alignment horizontal="center" vertical="top" wrapText="1"/>
    </xf>
    <xf numFmtId="3" fontId="47" fillId="0" borderId="17" xfId="0" applyNumberFormat="1" applyFont="1" applyBorder="1" applyAlignment="1">
      <alignment horizontal="center" vertical="top" wrapText="1"/>
    </xf>
    <xf numFmtId="3" fontId="47" fillId="0" borderId="21" xfId="0" applyNumberFormat="1" applyFont="1" applyBorder="1" applyAlignment="1">
      <alignment horizontal="right" vertical="top" wrapText="1"/>
    </xf>
    <xf numFmtId="3" fontId="3" fillId="0" borderId="18" xfId="42" applyNumberFormat="1" applyFont="1" applyBorder="1" applyAlignment="1">
      <alignment/>
    </xf>
    <xf numFmtId="3" fontId="56" fillId="0" borderId="18" xfId="0" applyNumberFormat="1" applyFont="1" applyBorder="1" applyAlignment="1">
      <alignment horizontal="right" vertical="top" wrapText="1"/>
    </xf>
    <xf numFmtId="3" fontId="2" fillId="0" borderId="18" xfId="42" applyNumberFormat="1" applyFont="1" applyBorder="1" applyAlignment="1">
      <alignment/>
    </xf>
    <xf numFmtId="3" fontId="22" fillId="0" borderId="18" xfId="42" applyNumberFormat="1" applyFont="1" applyBorder="1" applyAlignment="1">
      <alignment/>
    </xf>
    <xf numFmtId="3" fontId="40" fillId="0" borderId="18" xfId="0" applyNumberFormat="1" applyFont="1" applyBorder="1" applyAlignment="1">
      <alignment horizontal="right" vertical="top" wrapText="1"/>
    </xf>
    <xf numFmtId="3" fontId="47" fillId="0" borderId="18" xfId="0" applyNumberFormat="1" applyFont="1" applyBorder="1" applyAlignment="1">
      <alignment horizontal="right" wrapText="1"/>
    </xf>
    <xf numFmtId="3" fontId="22" fillId="0" borderId="18" xfId="42" applyNumberFormat="1" applyFont="1" applyBorder="1" applyAlignment="1">
      <alignment/>
    </xf>
    <xf numFmtId="3" fontId="1" fillId="0" borderId="18" xfId="42" applyNumberFormat="1" applyFont="1" applyBorder="1" applyAlignment="1">
      <alignment/>
    </xf>
    <xf numFmtId="3" fontId="1" fillId="0" borderId="18" xfId="42" applyNumberFormat="1" applyFont="1" applyBorder="1" applyAlignment="1">
      <alignment/>
    </xf>
    <xf numFmtId="3" fontId="15" fillId="0" borderId="18" xfId="42" applyNumberFormat="1" applyFont="1" applyBorder="1" applyAlignment="1">
      <alignment/>
    </xf>
    <xf numFmtId="3" fontId="25" fillId="0" borderId="18" xfId="0" applyNumberFormat="1" applyFont="1" applyBorder="1" applyAlignment="1">
      <alignment horizontal="right" vertical="top" wrapText="1"/>
    </xf>
    <xf numFmtId="3" fontId="21" fillId="0" borderId="18" xfId="42" applyNumberFormat="1" applyFont="1" applyBorder="1" applyAlignment="1">
      <alignment/>
    </xf>
    <xf numFmtId="3" fontId="72" fillId="0" borderId="18" xfId="0" applyNumberFormat="1" applyFont="1" applyBorder="1" applyAlignment="1">
      <alignment/>
    </xf>
    <xf numFmtId="3" fontId="71" fillId="0" borderId="22" xfId="0" applyNumberFormat="1" applyFont="1" applyBorder="1" applyAlignment="1">
      <alignment horizontal="right" vertical="top" wrapText="1"/>
    </xf>
    <xf numFmtId="3" fontId="23" fillId="0" borderId="0" xfId="66" applyNumberFormat="1" applyFont="1" applyFill="1" applyAlignment="1">
      <alignment horizontal="center"/>
      <protection/>
    </xf>
    <xf numFmtId="3" fontId="6" fillId="0" borderId="0" xfId="0" applyNumberFormat="1" applyFont="1" applyAlignment="1">
      <alignment horizontal="center"/>
    </xf>
    <xf numFmtId="0" fontId="17" fillId="0" borderId="33" xfId="70" applyFont="1" applyBorder="1" applyAlignment="1">
      <alignment horizontal="center"/>
      <protection/>
    </xf>
    <xf numFmtId="0" fontId="14" fillId="0" borderId="25" xfId="70" applyFont="1" applyFill="1" applyBorder="1" applyAlignment="1">
      <alignment horizontal="left"/>
      <protection/>
    </xf>
    <xf numFmtId="0" fontId="14" fillId="0" borderId="26" xfId="70" applyFont="1" applyFill="1" applyBorder="1" applyAlignment="1">
      <alignment horizontal="left"/>
      <protection/>
    </xf>
    <xf numFmtId="0" fontId="36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18" fillId="0" borderId="34" xfId="67" applyFont="1" applyBorder="1" applyAlignment="1">
      <alignment horizontal="center" vertical="center"/>
      <protection/>
    </xf>
    <xf numFmtId="0" fontId="18" fillId="0" borderId="35" xfId="67" applyFont="1" applyBorder="1" applyAlignment="1">
      <alignment horizontal="center" vertical="center"/>
      <protection/>
    </xf>
    <xf numFmtId="0" fontId="18" fillId="0" borderId="36" xfId="67" applyFont="1" applyBorder="1" applyAlignment="1">
      <alignment horizontal="center" vertical="center"/>
      <protection/>
    </xf>
    <xf numFmtId="0" fontId="18" fillId="0" borderId="37" xfId="67" applyFont="1" applyBorder="1" applyAlignment="1">
      <alignment horizontal="center" vertical="center"/>
      <protection/>
    </xf>
    <xf numFmtId="0" fontId="18" fillId="0" borderId="10" xfId="67" applyFont="1" applyBorder="1" applyAlignment="1">
      <alignment horizontal="center" vertical="center" wrapText="1"/>
      <protection/>
    </xf>
    <xf numFmtId="0" fontId="18" fillId="0" borderId="12" xfId="67" applyFont="1" applyBorder="1" applyAlignment="1">
      <alignment horizontal="center" vertical="center" wrapText="1"/>
      <protection/>
    </xf>
    <xf numFmtId="3" fontId="14" fillId="0" borderId="38" xfId="67" applyNumberFormat="1" applyFont="1" applyBorder="1" applyAlignment="1">
      <alignment horizontal="center"/>
      <protection/>
    </xf>
    <xf numFmtId="3" fontId="14" fillId="0" borderId="39" xfId="67" applyNumberFormat="1" applyFont="1" applyBorder="1" applyAlignment="1">
      <alignment horizontal="center"/>
      <protection/>
    </xf>
    <xf numFmtId="3" fontId="21" fillId="0" borderId="0" xfId="66" applyNumberFormat="1" applyFont="1" applyFill="1" applyAlignment="1">
      <alignment horizontal="center"/>
      <protection/>
    </xf>
    <xf numFmtId="3" fontId="22" fillId="0" borderId="0" xfId="66" applyNumberFormat="1" applyFont="1" applyFill="1" applyAlignment="1">
      <alignment horizontal="center"/>
      <protection/>
    </xf>
    <xf numFmtId="0" fontId="24" fillId="0" borderId="0" xfId="66" applyFont="1" applyAlignment="1">
      <alignment horizontal="center"/>
      <protection/>
    </xf>
    <xf numFmtId="0" fontId="21" fillId="0" borderId="0" xfId="66" applyFont="1" applyFill="1" applyBorder="1" applyAlignment="1">
      <alignment horizontal="left" vertical="top"/>
      <protection/>
    </xf>
    <xf numFmtId="3" fontId="3" fillId="0" borderId="0" xfId="44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66" applyFont="1" applyAlignment="1">
      <alignment horizontal="center"/>
      <protection/>
    </xf>
    <xf numFmtId="3" fontId="26" fillId="0" borderId="10" xfId="0" applyNumberFormat="1" applyFont="1" applyBorder="1" applyAlignment="1">
      <alignment horizontal="center" vertical="top"/>
    </xf>
    <xf numFmtId="3" fontId="26" fillId="0" borderId="11" xfId="0" applyNumberFormat="1" applyFont="1" applyBorder="1" applyAlignment="1">
      <alignment horizontal="center" vertical="top"/>
    </xf>
    <xf numFmtId="3" fontId="26" fillId="0" borderId="12" xfId="0" applyNumberFormat="1" applyFont="1" applyBorder="1" applyAlignment="1">
      <alignment horizontal="center" vertical="top"/>
    </xf>
    <xf numFmtId="3" fontId="2" fillId="0" borderId="0" xfId="44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2" fillId="0" borderId="0" xfId="45" applyNumberFormat="1" applyFont="1" applyBorder="1" applyAlignment="1">
      <alignment horizontal="center"/>
    </xf>
    <xf numFmtId="3" fontId="3" fillId="0" borderId="0" xfId="44" applyNumberFormat="1" applyFont="1" applyAlignment="1">
      <alignment horizontal="center"/>
    </xf>
    <xf numFmtId="3" fontId="23" fillId="0" borderId="0" xfId="66" applyNumberFormat="1" applyFont="1" applyFill="1" applyAlignment="1">
      <alignment horizontal="left"/>
      <protection/>
    </xf>
    <xf numFmtId="49" fontId="5" fillId="0" borderId="0" xfId="0" applyNumberFormat="1" applyFont="1" applyAlignment="1">
      <alignment horizontal="center"/>
    </xf>
    <xf numFmtId="0" fontId="47" fillId="0" borderId="0" xfId="0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49" fontId="47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3" xfId="64"/>
    <cellStyle name="Normal 14" xfId="65"/>
    <cellStyle name="Normal 2" xfId="66"/>
    <cellStyle name="Normal 2 2" xfId="67"/>
    <cellStyle name="Normal 2 3" xfId="68"/>
    <cellStyle name="Normal 2 5" xfId="69"/>
    <cellStyle name="Normal 3" xfId="70"/>
    <cellStyle name="Normal 4" xfId="71"/>
    <cellStyle name="Normal 5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HOBONG" xfId="83"/>
    <cellStyle name="뷭?_BOOKSHIP" xfId="84"/>
    <cellStyle name="콤마 [0]_1202" xfId="85"/>
    <cellStyle name="콤마_1202" xfId="86"/>
    <cellStyle name="통화 [0]_1202" xfId="87"/>
    <cellStyle name="통화_1202" xfId="88"/>
    <cellStyle name="표준_(정보부문)월별인원계획" xfId="89"/>
    <cellStyle name="표준_kc-elec system check list" xfId="9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44.00390625" style="0" customWidth="1"/>
    <col min="3" max="3" width="7.57421875" style="69" customWidth="1"/>
    <col min="4" max="4" width="10.28125" style="0" customWidth="1"/>
    <col min="5" max="5" width="16.7109375" style="288" customWidth="1"/>
    <col min="6" max="6" width="16.8515625" style="288" customWidth="1"/>
    <col min="7" max="7" width="15.8515625" style="288" customWidth="1"/>
    <col min="8" max="8" width="16.7109375" style="288" customWidth="1"/>
    <col min="9" max="9" width="15.7109375" style="71" customWidth="1"/>
  </cols>
  <sheetData>
    <row r="1" spans="1:8" ht="15" customHeight="1">
      <c r="A1" s="77" t="s">
        <v>8</v>
      </c>
      <c r="B1" s="116"/>
      <c r="C1" s="117"/>
      <c r="D1" s="118"/>
      <c r="E1" s="291"/>
      <c r="F1" s="291"/>
      <c r="G1" s="292" t="s">
        <v>526</v>
      </c>
      <c r="H1" s="152"/>
    </row>
    <row r="2" spans="1:8" ht="15">
      <c r="A2" s="78" t="s">
        <v>336</v>
      </c>
      <c r="B2" s="120"/>
      <c r="C2" s="117"/>
      <c r="D2" s="118"/>
      <c r="E2" s="293"/>
      <c r="F2" s="293"/>
      <c r="G2" s="294" t="s">
        <v>527</v>
      </c>
      <c r="H2" s="152"/>
    </row>
    <row r="3" spans="1:8" ht="15">
      <c r="A3" s="78" t="s">
        <v>9</v>
      </c>
      <c r="B3" s="118"/>
      <c r="C3" s="117"/>
      <c r="D3" s="118"/>
      <c r="E3" s="293"/>
      <c r="F3" s="293"/>
      <c r="G3" s="294" t="s">
        <v>528</v>
      </c>
      <c r="H3" s="152"/>
    </row>
    <row r="4" spans="1:8" ht="6.75" customHeight="1">
      <c r="A4" s="121"/>
      <c r="B4" s="121"/>
      <c r="C4" s="122"/>
      <c r="D4" s="123"/>
      <c r="E4" s="295"/>
      <c r="F4" s="295"/>
      <c r="G4" s="296"/>
      <c r="H4" s="296"/>
    </row>
    <row r="5" spans="1:8" ht="18">
      <c r="A5" s="332" t="s">
        <v>529</v>
      </c>
      <c r="B5" s="332"/>
      <c r="C5" s="332"/>
      <c r="D5" s="332"/>
      <c r="E5" s="332"/>
      <c r="F5" s="332"/>
      <c r="G5" s="332"/>
      <c r="H5" s="332"/>
    </row>
    <row r="6" spans="1:8" ht="15">
      <c r="A6" s="333" t="s">
        <v>530</v>
      </c>
      <c r="B6" s="333"/>
      <c r="C6" s="333"/>
      <c r="D6" s="333"/>
      <c r="E6" s="333"/>
      <c r="F6" s="333"/>
      <c r="G6" s="333"/>
      <c r="H6" s="333"/>
    </row>
    <row r="7" spans="1:8" ht="15.75">
      <c r="A7" s="121"/>
      <c r="B7" s="121"/>
      <c r="C7" s="122"/>
      <c r="D7" s="121"/>
      <c r="E7" s="297"/>
      <c r="F7" s="297"/>
      <c r="G7" s="296"/>
      <c r="H7" s="298" t="s">
        <v>531</v>
      </c>
    </row>
    <row r="8" spans="1:8" ht="15">
      <c r="A8" s="334" t="s">
        <v>324</v>
      </c>
      <c r="B8" s="335"/>
      <c r="C8" s="338" t="s">
        <v>405</v>
      </c>
      <c r="D8" s="338" t="s">
        <v>406</v>
      </c>
      <c r="E8" s="340" t="s">
        <v>532</v>
      </c>
      <c r="F8" s="341"/>
      <c r="G8" s="340" t="s">
        <v>533</v>
      </c>
      <c r="H8" s="341"/>
    </row>
    <row r="9" spans="1:8" ht="15">
      <c r="A9" s="336"/>
      <c r="B9" s="337"/>
      <c r="C9" s="339"/>
      <c r="D9" s="339"/>
      <c r="E9" s="299" t="s">
        <v>337</v>
      </c>
      <c r="F9" s="299" t="s">
        <v>11</v>
      </c>
      <c r="G9" s="299" t="s">
        <v>337</v>
      </c>
      <c r="H9" s="299" t="s">
        <v>11</v>
      </c>
    </row>
    <row r="10" spans="1:9" ht="13.5" customHeight="1">
      <c r="A10" s="124" t="s">
        <v>338</v>
      </c>
      <c r="B10" s="125"/>
      <c r="C10" s="126" t="s">
        <v>365</v>
      </c>
      <c r="D10" s="127" t="s">
        <v>339</v>
      </c>
      <c r="E10" s="300">
        <v>19339423017</v>
      </c>
      <c r="F10" s="300">
        <v>16662137018</v>
      </c>
      <c r="G10" s="266">
        <v>19339423017</v>
      </c>
      <c r="H10" s="266">
        <v>16662137018</v>
      </c>
      <c r="I10" s="128"/>
    </row>
    <row r="11" spans="1:9" ht="13.5" customHeight="1">
      <c r="A11" s="129" t="s">
        <v>340</v>
      </c>
      <c r="B11" s="130"/>
      <c r="C11" s="131" t="s">
        <v>367</v>
      </c>
      <c r="D11" s="131"/>
      <c r="E11" s="70">
        <v>418729257</v>
      </c>
      <c r="F11" s="70">
        <v>0</v>
      </c>
      <c r="G11" s="267">
        <v>418729257</v>
      </c>
      <c r="H11" s="267">
        <v>0</v>
      </c>
      <c r="I11" s="128"/>
    </row>
    <row r="12" spans="1:8" ht="13.5" customHeight="1">
      <c r="A12" s="129" t="s">
        <v>341</v>
      </c>
      <c r="B12" s="130"/>
      <c r="C12" s="131" t="s">
        <v>374</v>
      </c>
      <c r="D12" s="132"/>
      <c r="E12" s="301">
        <v>18920693760</v>
      </c>
      <c r="F12" s="301">
        <v>16662137018</v>
      </c>
      <c r="G12" s="301">
        <v>18920693760</v>
      </c>
      <c r="H12" s="301">
        <v>16662137018</v>
      </c>
    </row>
    <row r="13" spans="1:8" ht="13.5" customHeight="1">
      <c r="A13" s="129" t="s">
        <v>342</v>
      </c>
      <c r="B13" s="130"/>
      <c r="C13" s="131" t="s">
        <v>375</v>
      </c>
      <c r="D13" s="133" t="s">
        <v>343</v>
      </c>
      <c r="E13" s="70">
        <v>15356919083</v>
      </c>
      <c r="F13" s="70">
        <v>13621088787</v>
      </c>
      <c r="G13" s="267">
        <v>15356919083</v>
      </c>
      <c r="H13" s="267">
        <v>13621088787</v>
      </c>
    </row>
    <row r="14" spans="1:8" ht="13.5" customHeight="1">
      <c r="A14" s="129" t="s">
        <v>344</v>
      </c>
      <c r="B14" s="130"/>
      <c r="C14" s="131" t="s">
        <v>377</v>
      </c>
      <c r="D14" s="133"/>
      <c r="E14" s="301">
        <v>3563774677</v>
      </c>
      <c r="F14" s="301">
        <v>3041048231</v>
      </c>
      <c r="G14" s="301">
        <v>3563774677</v>
      </c>
      <c r="H14" s="301">
        <v>3041048231</v>
      </c>
    </row>
    <row r="15" spans="1:9" ht="13.5" customHeight="1">
      <c r="A15" s="129" t="s">
        <v>345</v>
      </c>
      <c r="B15" s="130"/>
      <c r="C15" s="131" t="s">
        <v>380</v>
      </c>
      <c r="D15" s="134" t="s">
        <v>346</v>
      </c>
      <c r="E15" s="70">
        <v>391342638</v>
      </c>
      <c r="F15" s="70">
        <v>165712990</v>
      </c>
      <c r="G15" s="267">
        <v>391342638</v>
      </c>
      <c r="H15" s="267">
        <v>165712990</v>
      </c>
      <c r="I15" s="128"/>
    </row>
    <row r="16" spans="1:8" ht="13.5" customHeight="1">
      <c r="A16" s="129" t="s">
        <v>347</v>
      </c>
      <c r="B16" s="130"/>
      <c r="C16" s="131" t="s">
        <v>382</v>
      </c>
      <c r="D16" s="133" t="s">
        <v>348</v>
      </c>
      <c r="E16" s="70">
        <v>1104090167</v>
      </c>
      <c r="F16" s="70">
        <v>-44546621</v>
      </c>
      <c r="G16" s="267">
        <v>1104090167</v>
      </c>
      <c r="H16" s="267">
        <v>-44546621</v>
      </c>
    </row>
    <row r="17" spans="1:8" ht="13.5" customHeight="1">
      <c r="A17" s="135" t="s">
        <v>349</v>
      </c>
      <c r="B17" s="136"/>
      <c r="C17" s="131" t="s">
        <v>384</v>
      </c>
      <c r="D17" s="133"/>
      <c r="E17" s="70">
        <v>1104090167</v>
      </c>
      <c r="F17" s="70">
        <v>-44546621</v>
      </c>
      <c r="G17" s="267">
        <v>1104090167</v>
      </c>
      <c r="H17" s="267">
        <v>-44546621</v>
      </c>
    </row>
    <row r="18" spans="1:9" ht="13.5" customHeight="1">
      <c r="A18" s="129" t="s">
        <v>350</v>
      </c>
      <c r="B18" s="130"/>
      <c r="C18" s="131">
        <v>25</v>
      </c>
      <c r="D18" s="134"/>
      <c r="E18" s="70">
        <v>320408621</v>
      </c>
      <c r="F18" s="70">
        <v>603886265</v>
      </c>
      <c r="G18" s="267">
        <v>320408621</v>
      </c>
      <c r="H18" s="267">
        <v>603886265</v>
      </c>
      <c r="I18" s="128"/>
    </row>
    <row r="19" spans="1:9" ht="13.5" customHeight="1">
      <c r="A19" s="129" t="s">
        <v>351</v>
      </c>
      <c r="B19" s="130"/>
      <c r="C19" s="131">
        <v>26</v>
      </c>
      <c r="D19" s="134"/>
      <c r="E19" s="70">
        <v>1289447663</v>
      </c>
      <c r="F19" s="70">
        <v>1657475727</v>
      </c>
      <c r="G19" s="267">
        <v>1289447663</v>
      </c>
      <c r="H19" s="267">
        <v>1657475727</v>
      </c>
      <c r="I19" s="128"/>
    </row>
    <row r="20" spans="1:9" ht="13.5" customHeight="1">
      <c r="A20" s="129" t="s">
        <v>534</v>
      </c>
      <c r="B20" s="130"/>
      <c r="C20" s="131" t="s">
        <v>390</v>
      </c>
      <c r="D20" s="134"/>
      <c r="E20" s="302">
        <v>1241170864</v>
      </c>
      <c r="F20" s="302">
        <v>989945850</v>
      </c>
      <c r="G20" s="302">
        <v>1241170864</v>
      </c>
      <c r="H20" s="302">
        <v>989945850</v>
      </c>
      <c r="I20" s="128"/>
    </row>
    <row r="21" spans="1:9" ht="13.5" customHeight="1">
      <c r="A21" s="129" t="s">
        <v>352</v>
      </c>
      <c r="B21" s="130"/>
      <c r="C21" s="131" t="s">
        <v>392</v>
      </c>
      <c r="D21" s="134"/>
      <c r="E21" s="70">
        <v>0</v>
      </c>
      <c r="F21" s="70">
        <v>100427477</v>
      </c>
      <c r="G21" s="267">
        <v>0</v>
      </c>
      <c r="H21" s="267">
        <v>100427477</v>
      </c>
      <c r="I21" s="128"/>
    </row>
    <row r="22" spans="1:9" ht="13.5" customHeight="1">
      <c r="A22" s="129" t="s">
        <v>353</v>
      </c>
      <c r="B22" s="130"/>
      <c r="C22" s="131" t="s">
        <v>393</v>
      </c>
      <c r="D22" s="134"/>
      <c r="E22" s="70">
        <v>0</v>
      </c>
      <c r="F22" s="70">
        <v>19600000</v>
      </c>
      <c r="G22" s="267">
        <v>0</v>
      </c>
      <c r="H22" s="267">
        <v>19600000</v>
      </c>
      <c r="I22" s="128"/>
    </row>
    <row r="23" spans="1:9" ht="13.5" customHeight="1">
      <c r="A23" s="129" t="s">
        <v>354</v>
      </c>
      <c r="B23" s="130"/>
      <c r="C23" s="131" t="s">
        <v>396</v>
      </c>
      <c r="D23" s="134"/>
      <c r="E23" s="301">
        <v>0</v>
      </c>
      <c r="F23" s="301">
        <v>80827477</v>
      </c>
      <c r="G23" s="301">
        <v>0</v>
      </c>
      <c r="H23" s="301">
        <v>80827477</v>
      </c>
      <c r="I23" s="128"/>
    </row>
    <row r="24" spans="1:9" ht="13.5" customHeight="1">
      <c r="A24" s="129" t="s">
        <v>355</v>
      </c>
      <c r="B24" s="130"/>
      <c r="C24" s="131" t="s">
        <v>398</v>
      </c>
      <c r="D24" s="134"/>
      <c r="E24" s="302">
        <v>1241170864</v>
      </c>
      <c r="F24" s="302">
        <v>1070773327</v>
      </c>
      <c r="G24" s="302">
        <v>1241170864</v>
      </c>
      <c r="H24" s="302">
        <v>1070773327</v>
      </c>
      <c r="I24" s="128"/>
    </row>
    <row r="25" spans="1:9" ht="13.5" customHeight="1">
      <c r="A25" s="330" t="s">
        <v>535</v>
      </c>
      <c r="B25" s="331"/>
      <c r="C25" s="131"/>
      <c r="D25" s="134"/>
      <c r="E25" s="70">
        <v>1241170864</v>
      </c>
      <c r="F25" s="70">
        <v>1070773327</v>
      </c>
      <c r="G25" s="267">
        <v>1241170864</v>
      </c>
      <c r="H25" s="267">
        <v>1070773327</v>
      </c>
      <c r="I25" s="128"/>
    </row>
    <row r="26" spans="1:9" ht="13.5" customHeight="1">
      <c r="A26" s="129" t="s">
        <v>356</v>
      </c>
      <c r="B26" s="130"/>
      <c r="C26" s="131" t="s">
        <v>536</v>
      </c>
      <c r="D26" s="134" t="s">
        <v>357</v>
      </c>
      <c r="E26" s="70">
        <v>245331165</v>
      </c>
      <c r="F26" s="70"/>
      <c r="G26" s="267">
        <v>245331165</v>
      </c>
      <c r="H26" s="267">
        <v>0</v>
      </c>
      <c r="I26" s="128"/>
    </row>
    <row r="27" spans="1:9" ht="13.5" customHeight="1">
      <c r="A27" s="129" t="s">
        <v>358</v>
      </c>
      <c r="B27" s="130"/>
      <c r="C27" s="131" t="s">
        <v>537</v>
      </c>
      <c r="D27" s="134" t="s">
        <v>357</v>
      </c>
      <c r="E27" s="70"/>
      <c r="F27" s="70"/>
      <c r="G27" s="267">
        <v>0</v>
      </c>
      <c r="H27" s="267">
        <v>0</v>
      </c>
      <c r="I27" s="128"/>
    </row>
    <row r="28" spans="1:9" ht="13.5" customHeight="1">
      <c r="A28" s="129" t="s">
        <v>359</v>
      </c>
      <c r="B28" s="130"/>
      <c r="C28" s="131" t="s">
        <v>400</v>
      </c>
      <c r="D28" s="131"/>
      <c r="E28" s="303">
        <v>995839699</v>
      </c>
      <c r="F28" s="303">
        <v>1070773327</v>
      </c>
      <c r="G28" s="303">
        <v>995839699</v>
      </c>
      <c r="H28" s="303">
        <v>1070773327</v>
      </c>
      <c r="I28" s="128"/>
    </row>
    <row r="29" spans="1:9" ht="13.5" customHeight="1">
      <c r="A29" s="137" t="s">
        <v>360</v>
      </c>
      <c r="B29" s="137"/>
      <c r="C29" s="131">
        <v>70</v>
      </c>
      <c r="D29" s="131"/>
      <c r="E29" s="70">
        <v>221.2977108888889</v>
      </c>
      <c r="F29" s="70">
        <v>359</v>
      </c>
      <c r="G29" s="267">
        <v>221.2977108888889</v>
      </c>
      <c r="H29" s="267">
        <v>359</v>
      </c>
      <c r="I29" s="128"/>
    </row>
    <row r="30" spans="1:9" ht="13.5" customHeight="1">
      <c r="A30" s="138" t="s">
        <v>538</v>
      </c>
      <c r="B30" s="139"/>
      <c r="C30" s="140">
        <v>71</v>
      </c>
      <c r="D30" s="141"/>
      <c r="E30" s="142"/>
      <c r="F30" s="142"/>
      <c r="G30" s="268"/>
      <c r="H30" s="269">
        <v>0</v>
      </c>
      <c r="I30" s="128"/>
    </row>
    <row r="31" spans="1:8" ht="18">
      <c r="A31" s="144"/>
      <c r="B31" s="145"/>
      <c r="C31" s="143"/>
      <c r="D31" s="329" t="s">
        <v>0</v>
      </c>
      <c r="E31" s="329"/>
      <c r="F31" s="329"/>
      <c r="G31" s="329"/>
      <c r="H31" s="329"/>
    </row>
    <row r="32" spans="1:9" ht="15">
      <c r="A32" s="118"/>
      <c r="B32" s="146" t="s">
        <v>305</v>
      </c>
      <c r="C32" s="117"/>
      <c r="D32" s="147" t="s">
        <v>539</v>
      </c>
      <c r="E32" s="291"/>
      <c r="F32" s="291"/>
      <c r="G32" s="304" t="s">
        <v>795</v>
      </c>
      <c r="H32" s="304"/>
      <c r="I32" s="148"/>
    </row>
    <row r="33" spans="1:9" ht="15">
      <c r="A33" s="149"/>
      <c r="B33" s="150"/>
      <c r="C33" s="119"/>
      <c r="D33" s="149"/>
      <c r="E33" s="81"/>
      <c r="F33" s="81"/>
      <c r="G33" s="81"/>
      <c r="H33" s="152"/>
      <c r="I33" s="148"/>
    </row>
    <row r="34" spans="1:9" ht="15">
      <c r="A34" s="149"/>
      <c r="B34" s="151"/>
      <c r="C34" s="119"/>
      <c r="D34" s="119"/>
      <c r="E34" s="152"/>
      <c r="F34" s="153"/>
      <c r="G34" s="82"/>
      <c r="H34" s="152"/>
      <c r="I34" s="148"/>
    </row>
    <row r="35" spans="1:9" ht="15">
      <c r="A35" s="149"/>
      <c r="B35" s="151"/>
      <c r="C35" s="119"/>
      <c r="D35" s="119"/>
      <c r="E35" s="152"/>
      <c r="F35" s="153"/>
      <c r="G35" s="82"/>
      <c r="H35" s="305"/>
      <c r="I35" s="148"/>
    </row>
    <row r="36" spans="1:9" ht="15">
      <c r="A36" s="149"/>
      <c r="B36" s="151"/>
      <c r="C36" s="154"/>
      <c r="D36" s="119"/>
      <c r="E36" s="152"/>
      <c r="F36" s="153"/>
      <c r="G36" s="83"/>
      <c r="H36" s="305"/>
      <c r="I36" s="148"/>
    </row>
    <row r="37" spans="1:9" ht="21.75">
      <c r="A37" s="68" t="s">
        <v>796</v>
      </c>
      <c r="C37"/>
      <c r="E37" s="306"/>
      <c r="F37" s="328" t="s">
        <v>403</v>
      </c>
      <c r="G37" s="328"/>
      <c r="H37" s="328"/>
      <c r="I37" s="148"/>
    </row>
  </sheetData>
  <sheetProtection/>
  <mergeCells count="10">
    <mergeCell ref="F37:H37"/>
    <mergeCell ref="D31:H31"/>
    <mergeCell ref="A25:B25"/>
    <mergeCell ref="A5:H5"/>
    <mergeCell ref="A6:H6"/>
    <mergeCell ref="A8:B9"/>
    <mergeCell ref="C8:C9"/>
    <mergeCell ref="D8:D9"/>
    <mergeCell ref="E8:F8"/>
    <mergeCell ref="G8:H8"/>
  </mergeCells>
  <printOptions/>
  <pageMargins left="0.52" right="0.17" top="0.77" bottom="0.34" header="0.7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421875" style="5" customWidth="1"/>
    <col min="2" max="2" width="14.00390625" style="5" customWidth="1"/>
    <col min="3" max="3" width="12.00390625" style="5" customWidth="1"/>
    <col min="4" max="4" width="13.140625" style="5" customWidth="1"/>
    <col min="5" max="5" width="13.421875" style="5" customWidth="1"/>
    <col min="6" max="6" width="10.7109375" style="209" customWidth="1"/>
    <col min="7" max="7" width="15.421875" style="5" customWidth="1"/>
    <col min="8" max="8" width="9.140625" style="252" customWidth="1"/>
    <col min="9" max="16384" width="9.140625" style="5" customWidth="1"/>
  </cols>
  <sheetData>
    <row r="1" spans="1:8" s="9" customFormat="1" ht="17.25">
      <c r="A1" s="9" t="s">
        <v>664</v>
      </c>
      <c r="F1" s="80"/>
      <c r="H1" s="250"/>
    </row>
    <row r="2" spans="1:8" s="9" customFormat="1" ht="17.25">
      <c r="A2" s="373" t="s">
        <v>77</v>
      </c>
      <c r="B2" s="21" t="s">
        <v>144</v>
      </c>
      <c r="C2" s="21" t="s">
        <v>145</v>
      </c>
      <c r="D2" s="21" t="s">
        <v>146</v>
      </c>
      <c r="E2" s="21" t="s">
        <v>144</v>
      </c>
      <c r="F2" s="80"/>
      <c r="H2" s="250"/>
    </row>
    <row r="3" spans="1:8" s="9" customFormat="1" ht="17.25">
      <c r="A3" s="374"/>
      <c r="B3" s="26" t="s">
        <v>147</v>
      </c>
      <c r="C3" s="26" t="s">
        <v>148</v>
      </c>
      <c r="D3" s="26" t="s">
        <v>148</v>
      </c>
      <c r="E3" s="26" t="s">
        <v>149</v>
      </c>
      <c r="F3" s="80" t="s">
        <v>13</v>
      </c>
      <c r="H3" s="250"/>
    </row>
    <row r="4" spans="1:8" s="9" customFormat="1" ht="17.25">
      <c r="A4" s="48" t="s">
        <v>150</v>
      </c>
      <c r="B4" s="49"/>
      <c r="C4" s="49"/>
      <c r="D4" s="49"/>
      <c r="E4" s="49"/>
      <c r="F4" s="80"/>
      <c r="H4" s="250"/>
    </row>
    <row r="5" spans="1:8" s="9" customFormat="1" ht="17.25">
      <c r="A5" s="32" t="s">
        <v>151</v>
      </c>
      <c r="B5" s="32"/>
      <c r="C5" s="32"/>
      <c r="D5" s="32"/>
      <c r="E5" s="32"/>
      <c r="F5" s="80"/>
      <c r="H5" s="250"/>
    </row>
    <row r="6" spans="1:8" s="9" customFormat="1" ht="17.25">
      <c r="A6" s="32" t="s">
        <v>152</v>
      </c>
      <c r="B6" s="32"/>
      <c r="C6" s="32"/>
      <c r="D6" s="32"/>
      <c r="E6" s="32"/>
      <c r="F6" s="80"/>
      <c r="H6" s="250"/>
    </row>
    <row r="7" spans="1:8" s="9" customFormat="1" ht="17.25">
      <c r="A7" s="32" t="s">
        <v>153</v>
      </c>
      <c r="B7" s="32"/>
      <c r="C7" s="32"/>
      <c r="D7" s="32"/>
      <c r="E7" s="32"/>
      <c r="F7" s="80"/>
      <c r="H7" s="250"/>
    </row>
    <row r="8" spans="1:8" s="9" customFormat="1" ht="17.25">
      <c r="A8" s="32" t="s">
        <v>154</v>
      </c>
      <c r="B8" s="32"/>
      <c r="C8" s="32"/>
      <c r="D8" s="32"/>
      <c r="E8" s="32"/>
      <c r="F8" s="80"/>
      <c r="H8" s="250"/>
    </row>
    <row r="9" spans="1:8" s="9" customFormat="1" ht="17.25">
      <c r="A9" s="50" t="s">
        <v>125</v>
      </c>
      <c r="B9" s="30"/>
      <c r="C9" s="30"/>
      <c r="D9" s="30"/>
      <c r="E9" s="30"/>
      <c r="F9" s="80"/>
      <c r="H9" s="250"/>
    </row>
    <row r="10" spans="1:8" s="9" customFormat="1" ht="17.25">
      <c r="A10" s="32" t="s">
        <v>151</v>
      </c>
      <c r="B10" s="32"/>
      <c r="C10" s="32"/>
      <c r="D10" s="32"/>
      <c r="E10" s="32"/>
      <c r="F10" s="80"/>
      <c r="H10" s="250"/>
    </row>
    <row r="11" spans="1:8" s="9" customFormat="1" ht="17.25">
      <c r="A11" s="32" t="s">
        <v>152</v>
      </c>
      <c r="B11" s="32"/>
      <c r="C11" s="32"/>
      <c r="D11" s="32"/>
      <c r="E11" s="32"/>
      <c r="F11" s="80"/>
      <c r="H11" s="250"/>
    </row>
    <row r="12" spans="1:8" s="9" customFormat="1" ht="17.25">
      <c r="A12" s="32" t="s">
        <v>153</v>
      </c>
      <c r="B12" s="32"/>
      <c r="C12" s="32"/>
      <c r="D12" s="32"/>
      <c r="E12" s="32"/>
      <c r="F12" s="80"/>
      <c r="H12" s="250"/>
    </row>
    <row r="13" spans="1:8" s="9" customFormat="1" ht="17.25">
      <c r="A13" s="32" t="s">
        <v>154</v>
      </c>
      <c r="B13" s="32"/>
      <c r="C13" s="32"/>
      <c r="D13" s="32"/>
      <c r="E13" s="32"/>
      <c r="F13" s="80"/>
      <c r="H13" s="250"/>
    </row>
    <row r="14" spans="1:8" s="9" customFormat="1" ht="17.25">
      <c r="A14" s="51" t="s">
        <v>155</v>
      </c>
      <c r="B14" s="40"/>
      <c r="C14" s="40"/>
      <c r="D14" s="40"/>
      <c r="E14" s="40"/>
      <c r="F14" s="80"/>
      <c r="H14" s="250"/>
    </row>
    <row r="15" spans="1:8" s="9" customFormat="1" ht="17.25">
      <c r="A15" s="52" t="s">
        <v>156</v>
      </c>
      <c r="B15" s="53"/>
      <c r="C15" s="53"/>
      <c r="D15" s="53"/>
      <c r="E15" s="53"/>
      <c r="F15" s="80"/>
      <c r="H15" s="250"/>
    </row>
    <row r="16" spans="1:8" s="9" customFormat="1" ht="17.25">
      <c r="A16" s="32" t="s">
        <v>151</v>
      </c>
      <c r="B16" s="32"/>
      <c r="C16" s="32"/>
      <c r="D16" s="32"/>
      <c r="E16" s="32"/>
      <c r="F16" s="80"/>
      <c r="H16" s="250"/>
    </row>
    <row r="17" spans="1:8" s="9" customFormat="1" ht="17.25">
      <c r="A17" s="32" t="s">
        <v>152</v>
      </c>
      <c r="B17" s="32"/>
      <c r="C17" s="32"/>
      <c r="D17" s="32"/>
      <c r="E17" s="32"/>
      <c r="F17" s="80"/>
      <c r="H17" s="250"/>
    </row>
    <row r="18" spans="1:8" s="9" customFormat="1" ht="17.25">
      <c r="A18" s="32" t="s">
        <v>153</v>
      </c>
      <c r="B18" s="32"/>
      <c r="C18" s="32"/>
      <c r="D18" s="32"/>
      <c r="E18" s="32"/>
      <c r="F18" s="80"/>
      <c r="H18" s="250"/>
    </row>
    <row r="19" spans="1:8" s="9" customFormat="1" ht="17.25">
      <c r="A19" s="25" t="s">
        <v>157</v>
      </c>
      <c r="B19" s="25"/>
      <c r="C19" s="25"/>
      <c r="D19" s="25"/>
      <c r="E19" s="25"/>
      <c r="F19" s="80"/>
      <c r="H19" s="250"/>
    </row>
    <row r="20" spans="6:8" s="9" customFormat="1" ht="17.25">
      <c r="F20" s="80"/>
      <c r="H20" s="250"/>
    </row>
    <row r="21" spans="1:8" s="9" customFormat="1" ht="17.25">
      <c r="A21" s="9" t="s">
        <v>158</v>
      </c>
      <c r="F21" s="80"/>
      <c r="H21" s="250"/>
    </row>
    <row r="22" spans="1:8" s="9" customFormat="1" ht="17.25">
      <c r="A22" s="9" t="s">
        <v>159</v>
      </c>
      <c r="F22" s="80"/>
      <c r="H22" s="250"/>
    </row>
    <row r="23" spans="1:8" s="9" customFormat="1" ht="17.25">
      <c r="A23" s="9" t="s">
        <v>160</v>
      </c>
      <c r="F23" s="80"/>
      <c r="H23" s="250"/>
    </row>
    <row r="24" spans="3:8" s="9" customFormat="1" ht="17.25">
      <c r="C24" s="10"/>
      <c r="E24" s="10"/>
      <c r="F24" s="80"/>
      <c r="H24" s="250"/>
    </row>
    <row r="25" spans="1:8" s="9" customFormat="1" ht="17.25">
      <c r="A25" s="185" t="s">
        <v>670</v>
      </c>
      <c r="B25" s="10" t="s">
        <v>143</v>
      </c>
      <c r="D25" s="10" t="s">
        <v>57</v>
      </c>
      <c r="F25" s="80"/>
      <c r="H25" s="250"/>
    </row>
    <row r="26" spans="1:8" s="9" customFormat="1" ht="17.25">
      <c r="A26" s="7" t="s">
        <v>665</v>
      </c>
      <c r="B26" s="14"/>
      <c r="C26" s="14"/>
      <c r="D26" s="14"/>
      <c r="E26" s="7"/>
      <c r="F26" s="222"/>
      <c r="G26" s="7"/>
      <c r="H26" s="250"/>
    </row>
    <row r="27" spans="1:8" s="9" customFormat="1" ht="17.25">
      <c r="A27" s="7" t="s">
        <v>770</v>
      </c>
      <c r="B27" s="14">
        <v>55959180</v>
      </c>
      <c r="C27" s="14"/>
      <c r="D27" s="14">
        <v>84797829</v>
      </c>
      <c r="E27" s="7"/>
      <c r="F27" s="222" t="s">
        <v>776</v>
      </c>
      <c r="G27" s="7"/>
      <c r="H27" s="250"/>
    </row>
    <row r="28" spans="1:8" s="9" customFormat="1" ht="17.25">
      <c r="A28" s="7"/>
      <c r="B28" s="14"/>
      <c r="C28" s="14"/>
      <c r="D28" s="14"/>
      <c r="E28" s="7"/>
      <c r="F28" s="222"/>
      <c r="G28" s="7"/>
      <c r="H28" s="250"/>
    </row>
    <row r="29" spans="1:8" s="9" customFormat="1" ht="17.25">
      <c r="A29" s="7"/>
      <c r="B29" s="7"/>
      <c r="C29" s="7"/>
      <c r="D29" s="7"/>
      <c r="F29" s="222"/>
      <c r="G29" s="7"/>
      <c r="H29" s="250"/>
    </row>
    <row r="30" spans="1:8" s="9" customFormat="1" ht="17.25">
      <c r="A30" s="7" t="s">
        <v>666</v>
      </c>
      <c r="B30" s="7"/>
      <c r="C30" s="7"/>
      <c r="D30" s="7"/>
      <c r="F30" s="222"/>
      <c r="G30" s="7"/>
      <c r="H30" s="250"/>
    </row>
    <row r="31" spans="1:8" s="9" customFormat="1" ht="17.25">
      <c r="A31" s="7" t="s">
        <v>667</v>
      </c>
      <c r="B31" s="7"/>
      <c r="C31" s="7"/>
      <c r="D31" s="7"/>
      <c r="E31" s="7"/>
      <c r="F31" s="222"/>
      <c r="G31" s="7"/>
      <c r="H31" s="250"/>
    </row>
    <row r="32" spans="1:8" s="9" customFormat="1" ht="17.25">
      <c r="A32" s="7" t="s">
        <v>668</v>
      </c>
      <c r="B32" s="223" t="s">
        <v>777</v>
      </c>
      <c r="C32" s="7"/>
      <c r="D32" s="14">
        <v>1887463593</v>
      </c>
      <c r="E32" s="7"/>
      <c r="F32" s="222" t="s">
        <v>778</v>
      </c>
      <c r="G32" s="7"/>
      <c r="H32" s="250"/>
    </row>
    <row r="33" spans="1:8" s="9" customFormat="1" ht="17.25">
      <c r="A33" s="7" t="s">
        <v>669</v>
      </c>
      <c r="B33" s="7"/>
      <c r="C33" s="7"/>
      <c r="D33" s="7"/>
      <c r="E33" s="7"/>
      <c r="F33" s="222"/>
      <c r="G33" s="7"/>
      <c r="H33" s="250"/>
    </row>
    <row r="34" spans="1:8" s="9" customFormat="1" ht="17.25">
      <c r="A34" s="186" t="s">
        <v>162</v>
      </c>
      <c r="B34" s="16">
        <f>SUM(B26:B33)</f>
        <v>55959180</v>
      </c>
      <c r="C34" s="16"/>
      <c r="D34" s="194">
        <f>SUM(D26:D33)</f>
        <v>1972261422</v>
      </c>
      <c r="F34" s="222"/>
      <c r="G34" s="7"/>
      <c r="H34" s="250"/>
    </row>
    <row r="35" spans="6:8" s="9" customFormat="1" ht="17.25">
      <c r="F35" s="80"/>
      <c r="H35" s="250"/>
    </row>
    <row r="36" spans="6:8" s="9" customFormat="1" ht="17.25">
      <c r="F36" s="80"/>
      <c r="H36" s="250"/>
    </row>
    <row r="37" spans="1:8" s="9" customFormat="1" ht="17.25">
      <c r="A37" s="185" t="s">
        <v>671</v>
      </c>
      <c r="B37" s="10" t="s">
        <v>143</v>
      </c>
      <c r="D37" s="10" t="s">
        <v>57</v>
      </c>
      <c r="F37" s="80"/>
      <c r="H37" s="250"/>
    </row>
    <row r="38" spans="1:8" s="9" customFormat="1" ht="17.25">
      <c r="A38" s="7" t="s">
        <v>665</v>
      </c>
      <c r="B38" s="74">
        <v>0</v>
      </c>
      <c r="C38" s="74"/>
      <c r="D38" s="74">
        <v>0</v>
      </c>
      <c r="E38" s="7"/>
      <c r="F38" s="222"/>
      <c r="G38" s="7"/>
      <c r="H38" s="250"/>
    </row>
    <row r="39" spans="1:8" s="9" customFormat="1" ht="17.25">
      <c r="A39" s="7" t="s">
        <v>771</v>
      </c>
      <c r="B39" s="74">
        <v>103124500</v>
      </c>
      <c r="C39" s="74"/>
      <c r="D39" s="74">
        <v>62969000</v>
      </c>
      <c r="E39" s="7"/>
      <c r="F39" s="222"/>
      <c r="G39" s="7"/>
      <c r="H39" s="250"/>
    </row>
    <row r="40" spans="1:8" s="9" customFormat="1" ht="17.25">
      <c r="A40" s="7" t="s">
        <v>779</v>
      </c>
      <c r="B40" s="223">
        <v>56000000</v>
      </c>
      <c r="C40" s="223"/>
      <c r="D40" s="74">
        <v>26000000</v>
      </c>
      <c r="F40" s="222"/>
      <c r="G40" s="7"/>
      <c r="H40" s="250"/>
    </row>
    <row r="41" spans="1:8" s="9" customFormat="1" ht="17.25">
      <c r="A41" s="7" t="s">
        <v>666</v>
      </c>
      <c r="B41" s="223"/>
      <c r="C41" s="223"/>
      <c r="D41" s="223"/>
      <c r="F41" s="222"/>
      <c r="G41" s="7"/>
      <c r="H41" s="250"/>
    </row>
    <row r="42" spans="1:8" s="9" customFormat="1" ht="17.25">
      <c r="A42" s="7"/>
      <c r="B42" s="223"/>
      <c r="C42" s="223"/>
      <c r="D42" s="223"/>
      <c r="E42" s="7"/>
      <c r="F42" s="222"/>
      <c r="G42" s="7"/>
      <c r="H42" s="250"/>
    </row>
    <row r="43" spans="1:8" s="9" customFormat="1" ht="17.25">
      <c r="A43" s="7"/>
      <c r="B43" s="195"/>
      <c r="C43" s="195"/>
      <c r="D43" s="195"/>
      <c r="E43" s="7"/>
      <c r="F43" s="222"/>
      <c r="G43" s="7"/>
      <c r="H43" s="250"/>
    </row>
    <row r="44" spans="1:8" s="9" customFormat="1" ht="17.25">
      <c r="A44" s="186" t="s">
        <v>162</v>
      </c>
      <c r="B44" s="194">
        <f>SUM(B38:B43)</f>
        <v>159124500</v>
      </c>
      <c r="C44" s="194"/>
      <c r="D44" s="194">
        <f>SUM(D38:D43)</f>
        <v>88969000</v>
      </c>
      <c r="E44" s="195"/>
      <c r="F44" s="222" t="s">
        <v>407</v>
      </c>
      <c r="G44" s="7"/>
      <c r="H44" s="250"/>
    </row>
    <row r="45" spans="1:10" s="9" customFormat="1" ht="17.25">
      <c r="A45" s="7"/>
      <c r="B45" s="7"/>
      <c r="C45" s="7"/>
      <c r="D45" s="7"/>
      <c r="E45" s="7"/>
      <c r="F45" s="222"/>
      <c r="G45" s="7"/>
      <c r="H45" s="251"/>
      <c r="I45" s="7"/>
      <c r="J45" s="7"/>
    </row>
  </sheetData>
  <sheetProtection/>
  <mergeCells count="1">
    <mergeCell ref="A2:A3"/>
  </mergeCells>
  <printOptions/>
  <pageMargins left="1.09" right="0.39" top="0.4" bottom="0.34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421875" style="9" customWidth="1"/>
    <col min="2" max="2" width="14.140625" style="9" customWidth="1"/>
    <col min="3" max="3" width="14.00390625" style="9" customWidth="1"/>
    <col min="4" max="4" width="11.7109375" style="9" customWidth="1"/>
    <col min="5" max="5" width="12.28125" style="9" bestFit="1" customWidth="1"/>
    <col min="6" max="6" width="12.00390625" style="9" customWidth="1"/>
    <col min="7" max="7" width="17.57421875" style="9" customWidth="1"/>
    <col min="8" max="8" width="13.28125" style="9" hidden="1" customWidth="1"/>
    <col min="9" max="9" width="14.57421875" style="9" customWidth="1"/>
    <col min="10" max="10" width="9.140625" style="80" customWidth="1"/>
    <col min="11" max="16384" width="9.140625" style="9" customWidth="1"/>
  </cols>
  <sheetData>
    <row r="1" spans="1:10" s="5" customFormat="1" ht="14.25">
      <c r="A1" s="5" t="s">
        <v>701</v>
      </c>
      <c r="J1" s="209"/>
    </row>
    <row r="2" spans="1:10" s="5" customFormat="1" ht="12.75" customHeight="1">
      <c r="A2" s="5" t="s">
        <v>181</v>
      </c>
      <c r="J2" s="209" t="s">
        <v>13</v>
      </c>
    </row>
    <row r="3" spans="1:10" s="5" customFormat="1" ht="15" customHeight="1">
      <c r="A3" s="29"/>
      <c r="B3" s="22" t="s">
        <v>182</v>
      </c>
      <c r="C3" s="22" t="s">
        <v>183</v>
      </c>
      <c r="D3" s="22" t="s">
        <v>182</v>
      </c>
      <c r="E3" s="22" t="s">
        <v>313</v>
      </c>
      <c r="F3" s="22" t="s">
        <v>318</v>
      </c>
      <c r="G3" s="257" t="s">
        <v>306</v>
      </c>
      <c r="H3" s="22" t="s">
        <v>184</v>
      </c>
      <c r="I3" s="22"/>
      <c r="J3" s="209"/>
    </row>
    <row r="4" spans="1:10" s="5" customFormat="1" ht="15" customHeight="1">
      <c r="A4" s="258"/>
      <c r="B4" s="24" t="s">
        <v>702</v>
      </c>
      <c r="C4" s="24" t="s">
        <v>185</v>
      </c>
      <c r="D4" s="24" t="s">
        <v>87</v>
      </c>
      <c r="E4" s="24" t="s">
        <v>314</v>
      </c>
      <c r="F4" s="24" t="s">
        <v>319</v>
      </c>
      <c r="G4" s="24" t="s">
        <v>307</v>
      </c>
      <c r="H4" s="24" t="s">
        <v>186</v>
      </c>
      <c r="I4" s="24"/>
      <c r="J4" s="209"/>
    </row>
    <row r="5" spans="1:10" s="5" customFormat="1" ht="15" customHeight="1">
      <c r="A5" s="258"/>
      <c r="B5" s="24" t="s">
        <v>187</v>
      </c>
      <c r="C5" s="24" t="s">
        <v>186</v>
      </c>
      <c r="D5" s="24" t="s">
        <v>187</v>
      </c>
      <c r="E5" s="24" t="s">
        <v>315</v>
      </c>
      <c r="F5" s="24" t="s">
        <v>320</v>
      </c>
      <c r="G5" s="24" t="s">
        <v>308</v>
      </c>
      <c r="H5" s="24" t="s">
        <v>156</v>
      </c>
      <c r="I5" s="24" t="s">
        <v>59</v>
      </c>
      <c r="J5" s="209"/>
    </row>
    <row r="6" spans="1:10" s="5" customFormat="1" ht="15" customHeight="1">
      <c r="A6" s="258"/>
      <c r="B6" s="24" t="s">
        <v>188</v>
      </c>
      <c r="C6" s="24" t="s">
        <v>189</v>
      </c>
      <c r="D6" s="24" t="s">
        <v>188</v>
      </c>
      <c r="E6" s="24" t="s">
        <v>316</v>
      </c>
      <c r="F6" s="24"/>
      <c r="G6" s="24" t="s">
        <v>309</v>
      </c>
      <c r="H6" s="24" t="s">
        <v>190</v>
      </c>
      <c r="I6" s="24"/>
      <c r="J6" s="209"/>
    </row>
    <row r="7" spans="1:10" s="5" customFormat="1" ht="15" customHeight="1">
      <c r="A7" s="259"/>
      <c r="B7" s="27" t="s">
        <v>109</v>
      </c>
      <c r="C7" s="27" t="s">
        <v>191</v>
      </c>
      <c r="D7" s="27" t="s">
        <v>109</v>
      </c>
      <c r="E7" s="27"/>
      <c r="F7" s="27"/>
      <c r="G7" s="27" t="s">
        <v>310</v>
      </c>
      <c r="H7" s="27"/>
      <c r="I7" s="27"/>
      <c r="J7" s="209"/>
    </row>
    <row r="8" spans="1:10" s="5" customFormat="1" ht="14.25">
      <c r="A8" s="260" t="s">
        <v>192</v>
      </c>
      <c r="B8" s="260">
        <v>1</v>
      </c>
      <c r="C8" s="260">
        <v>2</v>
      </c>
      <c r="D8" s="260">
        <v>3</v>
      </c>
      <c r="E8" s="260">
        <v>4</v>
      </c>
      <c r="F8" s="260">
        <v>6</v>
      </c>
      <c r="G8" s="260">
        <v>7</v>
      </c>
      <c r="H8" s="260">
        <v>8</v>
      </c>
      <c r="I8" s="260">
        <v>9</v>
      </c>
      <c r="J8" s="209"/>
    </row>
    <row r="9" spans="1:10" s="5" customFormat="1" ht="15.75" customHeight="1">
      <c r="A9" s="261" t="s">
        <v>89</v>
      </c>
      <c r="B9" s="60">
        <v>29799990000</v>
      </c>
      <c r="C9" s="60">
        <v>2205500000</v>
      </c>
      <c r="D9" s="60"/>
      <c r="E9" s="60">
        <v>2088392594</v>
      </c>
      <c r="F9" s="60">
        <v>0</v>
      </c>
      <c r="G9" s="79">
        <v>-4940561051</v>
      </c>
      <c r="H9" s="60"/>
      <c r="I9" s="60">
        <f>SUM(B9:H9)</f>
        <v>29153321543</v>
      </c>
      <c r="J9" s="209"/>
    </row>
    <row r="10" spans="1:10" s="5" customFormat="1" ht="15.75" customHeight="1">
      <c r="A10" s="262" t="s">
        <v>193</v>
      </c>
      <c r="B10" s="33"/>
      <c r="C10" s="33"/>
      <c r="D10" s="33"/>
      <c r="E10" s="33"/>
      <c r="F10" s="33"/>
      <c r="G10" s="33"/>
      <c r="H10" s="33"/>
      <c r="I10" s="62">
        <f aca="true" t="shared" si="0" ref="I10:I19">SUM(B10:H10)</f>
        <v>0</v>
      </c>
      <c r="J10" s="209"/>
    </row>
    <row r="11" spans="1:10" s="5" customFormat="1" ht="15.75" customHeight="1">
      <c r="A11" s="258" t="s">
        <v>194</v>
      </c>
      <c r="B11" s="33">
        <v>15200010000</v>
      </c>
      <c r="C11" s="33"/>
      <c r="D11" s="33"/>
      <c r="E11" s="33"/>
      <c r="F11" s="33"/>
      <c r="G11" s="33"/>
      <c r="H11" s="33"/>
      <c r="I11" s="62">
        <f t="shared" si="0"/>
        <v>15200010000</v>
      </c>
      <c r="J11" s="209"/>
    </row>
    <row r="12" spans="1:10" s="5" customFormat="1" ht="15.75" customHeight="1">
      <c r="A12" s="258" t="s">
        <v>195</v>
      </c>
      <c r="B12" s="33"/>
      <c r="C12" s="33"/>
      <c r="D12" s="33"/>
      <c r="E12" s="33"/>
      <c r="F12" s="33"/>
      <c r="G12" s="33">
        <v>5943515366</v>
      </c>
      <c r="H12" s="33"/>
      <c r="I12" s="62">
        <f t="shared" si="0"/>
        <v>5943515366</v>
      </c>
      <c r="J12" s="209"/>
    </row>
    <row r="13" spans="1:10" s="5" customFormat="1" ht="15.75" customHeight="1">
      <c r="A13" s="258" t="s">
        <v>196</v>
      </c>
      <c r="B13" s="33"/>
      <c r="C13" s="33"/>
      <c r="D13" s="33"/>
      <c r="E13" s="33"/>
      <c r="F13" s="33"/>
      <c r="G13" s="33"/>
      <c r="H13" s="33"/>
      <c r="I13" s="62">
        <f t="shared" si="0"/>
        <v>0</v>
      </c>
      <c r="J13" s="209"/>
    </row>
    <row r="14" spans="1:10" s="5" customFormat="1" ht="15.75" customHeight="1">
      <c r="A14" s="258" t="s">
        <v>197</v>
      </c>
      <c r="B14" s="33"/>
      <c r="C14" s="33"/>
      <c r="D14" s="33"/>
      <c r="E14" s="33">
        <v>50147716</v>
      </c>
      <c r="F14" s="33"/>
      <c r="G14" s="33"/>
      <c r="H14" s="33"/>
      <c r="I14" s="62">
        <f t="shared" si="0"/>
        <v>50147716</v>
      </c>
      <c r="J14" s="209"/>
    </row>
    <row r="15" spans="1:10" s="5" customFormat="1" ht="15.75" customHeight="1">
      <c r="A15" s="258" t="s">
        <v>198</v>
      </c>
      <c r="B15" s="33"/>
      <c r="C15" s="33"/>
      <c r="D15" s="33"/>
      <c r="E15" s="33"/>
      <c r="F15" s="33"/>
      <c r="G15" s="33"/>
      <c r="H15" s="33"/>
      <c r="I15" s="62">
        <f t="shared" si="0"/>
        <v>0</v>
      </c>
      <c r="J15" s="209"/>
    </row>
    <row r="16" spans="1:10" s="5" customFormat="1" ht="15.75" customHeight="1">
      <c r="A16" s="258" t="s">
        <v>195</v>
      </c>
      <c r="B16" s="33"/>
      <c r="C16" s="33"/>
      <c r="D16" s="33"/>
      <c r="E16" s="33"/>
      <c r="F16" s="33"/>
      <c r="G16" s="33"/>
      <c r="H16" s="33"/>
      <c r="I16" s="62">
        <f t="shared" si="0"/>
        <v>0</v>
      </c>
      <c r="J16" s="209"/>
    </row>
    <row r="17" spans="1:10" s="5" customFormat="1" ht="15.75" customHeight="1">
      <c r="A17" s="258" t="s">
        <v>199</v>
      </c>
      <c r="B17" s="33"/>
      <c r="C17" s="33"/>
      <c r="D17" s="33"/>
      <c r="E17" s="33"/>
      <c r="F17" s="33"/>
      <c r="G17" s="33"/>
      <c r="H17" s="33"/>
      <c r="I17" s="62">
        <f t="shared" si="0"/>
        <v>0</v>
      </c>
      <c r="J17" s="209"/>
    </row>
    <row r="18" spans="1:10" s="5" customFormat="1" ht="15.75" customHeight="1">
      <c r="A18" s="258" t="s">
        <v>200</v>
      </c>
      <c r="B18" s="33"/>
      <c r="C18" s="33"/>
      <c r="D18" s="33"/>
      <c r="E18" s="33"/>
      <c r="F18" s="33"/>
      <c r="G18" s="33">
        <v>150443148</v>
      </c>
      <c r="H18" s="33"/>
      <c r="I18" s="62">
        <f t="shared" si="0"/>
        <v>150443148</v>
      </c>
      <c r="J18" s="209"/>
    </row>
    <row r="19" spans="1:10" s="5" customFormat="1" ht="15.75" customHeight="1">
      <c r="A19" s="258" t="s">
        <v>321</v>
      </c>
      <c r="B19" s="33"/>
      <c r="C19" s="33"/>
      <c r="D19" s="33"/>
      <c r="E19" s="33"/>
      <c r="F19" s="33"/>
      <c r="G19" s="33"/>
      <c r="H19" s="33"/>
      <c r="I19" s="62">
        <f t="shared" si="0"/>
        <v>0</v>
      </c>
      <c r="J19" s="209"/>
    </row>
    <row r="20" spans="1:10" s="5" customFormat="1" ht="15.75" customHeight="1">
      <c r="A20" s="258" t="s">
        <v>322</v>
      </c>
      <c r="B20" s="33"/>
      <c r="C20" s="33"/>
      <c r="D20" s="33"/>
      <c r="E20" s="33"/>
      <c r="F20" s="33"/>
      <c r="G20" s="33"/>
      <c r="H20" s="33"/>
      <c r="I20" s="63">
        <f>SUM(B20:H20)</f>
        <v>0</v>
      </c>
      <c r="J20" s="209"/>
    </row>
    <row r="21" spans="1:10" s="5" customFormat="1" ht="15.75" customHeight="1">
      <c r="A21" s="261" t="s">
        <v>96</v>
      </c>
      <c r="B21" s="61"/>
      <c r="C21" s="61"/>
      <c r="D21" s="61"/>
      <c r="E21" s="61"/>
      <c r="F21" s="61"/>
      <c r="G21" s="61"/>
      <c r="H21" s="61"/>
      <c r="I21" s="61"/>
      <c r="J21" s="209"/>
    </row>
    <row r="22" spans="1:10" s="5" customFormat="1" ht="15.75" customHeight="1">
      <c r="A22" s="262" t="s">
        <v>201</v>
      </c>
      <c r="B22" s="33"/>
      <c r="C22" s="33"/>
      <c r="D22" s="33"/>
      <c r="E22" s="33"/>
      <c r="F22" s="33"/>
      <c r="G22" s="33"/>
      <c r="H22" s="33"/>
      <c r="I22" s="33"/>
      <c r="J22" s="209"/>
    </row>
    <row r="23" spans="1:10" s="264" customFormat="1" ht="15" customHeight="1">
      <c r="A23" s="263" t="s">
        <v>202</v>
      </c>
      <c r="B23" s="63">
        <f>B9+B11+B13+B14-B15-B17-B18</f>
        <v>45000000000</v>
      </c>
      <c r="C23" s="63">
        <f>C9+C11+C13+C14-C15-C17-C18</f>
        <v>2205500000</v>
      </c>
      <c r="D23" s="63">
        <f>D9+D11+D13+D14-D15-D17-D18</f>
        <v>0</v>
      </c>
      <c r="E23" s="63">
        <f>E9+E11+E13+E14-E15-E17-E18</f>
        <v>2138540310</v>
      </c>
      <c r="F23" s="63">
        <f>F9+F11+F13+F14-F15-F17-F18</f>
        <v>0</v>
      </c>
      <c r="G23" s="63">
        <f>G9+G12-G18</f>
        <v>852511167</v>
      </c>
      <c r="H23" s="63">
        <f>H9+H11+H13+H14-H15-H17-H18</f>
        <v>0</v>
      </c>
      <c r="I23" s="63">
        <f>SUM(B23:H23)</f>
        <v>50196551477</v>
      </c>
      <c r="J23" s="229">
        <v>400</v>
      </c>
    </row>
    <row r="24" spans="1:10" s="5" customFormat="1" ht="15.75" customHeight="1">
      <c r="A24" s="258" t="s">
        <v>203</v>
      </c>
      <c r="B24" s="33"/>
      <c r="C24" s="33"/>
      <c r="D24" s="33"/>
      <c r="E24" s="33"/>
      <c r="F24" s="33"/>
      <c r="G24" s="33"/>
      <c r="H24" s="33"/>
      <c r="I24" s="60">
        <f>SUM(B24:H24)</f>
        <v>0</v>
      </c>
      <c r="J24" s="209"/>
    </row>
    <row r="25" spans="1:10" s="5" customFormat="1" ht="15.75" customHeight="1">
      <c r="A25" s="258" t="s">
        <v>204</v>
      </c>
      <c r="B25" s="33"/>
      <c r="C25" s="33"/>
      <c r="D25" s="33"/>
      <c r="E25" s="33"/>
      <c r="F25" s="33"/>
      <c r="G25" s="33"/>
      <c r="H25" s="33"/>
      <c r="I25" s="33"/>
      <c r="J25" s="209"/>
    </row>
    <row r="26" spans="1:10" s="5" customFormat="1" ht="15.75" customHeight="1">
      <c r="A26" s="258" t="s">
        <v>205</v>
      </c>
      <c r="B26" s="33"/>
      <c r="C26" s="33"/>
      <c r="D26" s="33"/>
      <c r="E26" s="33"/>
      <c r="F26" s="33"/>
      <c r="G26" s="33">
        <v>995839699</v>
      </c>
      <c r="H26" s="33"/>
      <c r="I26" s="62">
        <f aca="true" t="shared" si="1" ref="I26:I31">SUM(B26:H26)</f>
        <v>995839699</v>
      </c>
      <c r="J26" s="209"/>
    </row>
    <row r="27" spans="1:10" s="5" customFormat="1" ht="15.75" customHeight="1">
      <c r="A27" s="258" t="s">
        <v>197</v>
      </c>
      <c r="B27" s="33"/>
      <c r="C27" s="33"/>
      <c r="D27" s="33"/>
      <c r="E27" s="33"/>
      <c r="F27" s="33"/>
      <c r="G27" s="33"/>
      <c r="H27" s="33"/>
      <c r="I27" s="62">
        <f t="shared" si="1"/>
        <v>0</v>
      </c>
      <c r="J27" s="209"/>
    </row>
    <row r="28" spans="1:10" s="5" customFormat="1" ht="15.75" customHeight="1">
      <c r="A28" s="258" t="s">
        <v>198</v>
      </c>
      <c r="B28" s="33"/>
      <c r="C28" s="33"/>
      <c r="D28" s="33"/>
      <c r="E28" s="33"/>
      <c r="F28" s="33"/>
      <c r="G28" s="33"/>
      <c r="H28" s="33"/>
      <c r="I28" s="62">
        <f t="shared" si="1"/>
        <v>0</v>
      </c>
      <c r="J28" s="209"/>
    </row>
    <row r="29" spans="1:10" s="5" customFormat="1" ht="15.75" customHeight="1">
      <c r="A29" s="258" t="s">
        <v>204</v>
      </c>
      <c r="B29" s="33"/>
      <c r="C29" s="33"/>
      <c r="D29" s="33"/>
      <c r="E29" s="33"/>
      <c r="F29" s="33"/>
      <c r="G29" s="33"/>
      <c r="H29" s="33"/>
      <c r="I29" s="62">
        <f t="shared" si="1"/>
        <v>0</v>
      </c>
      <c r="J29" s="209"/>
    </row>
    <row r="30" spans="1:10" s="5" customFormat="1" ht="15.75" customHeight="1">
      <c r="A30" s="258" t="s">
        <v>206</v>
      </c>
      <c r="B30" s="33"/>
      <c r="C30" s="33"/>
      <c r="D30" s="33"/>
      <c r="E30" s="33"/>
      <c r="F30" s="33"/>
      <c r="G30" s="33"/>
      <c r="H30" s="33"/>
      <c r="I30" s="62">
        <f t="shared" si="1"/>
        <v>0</v>
      </c>
      <c r="J30" s="209"/>
    </row>
    <row r="31" spans="1:10" s="5" customFormat="1" ht="15.75" customHeight="1">
      <c r="A31" s="259" t="s">
        <v>200</v>
      </c>
      <c r="B31" s="38"/>
      <c r="C31" s="38"/>
      <c r="D31" s="38"/>
      <c r="E31" s="38"/>
      <c r="F31" s="38"/>
      <c r="G31" s="38">
        <v>7500000</v>
      </c>
      <c r="H31" s="38"/>
      <c r="I31" s="62">
        <f t="shared" si="1"/>
        <v>7500000</v>
      </c>
      <c r="J31" s="209"/>
    </row>
    <row r="32" spans="1:10" s="5" customFormat="1" ht="15.75" customHeight="1">
      <c r="A32" s="265" t="s">
        <v>96</v>
      </c>
      <c r="B32" s="64">
        <f>B23+B24+B26+B27-B28-B30-B31</f>
        <v>45000000000</v>
      </c>
      <c r="C32" s="64">
        <f>C23+C24+C26+C27-C28-C30-C31</f>
        <v>2205500000</v>
      </c>
      <c r="D32" s="64">
        <f aca="true" t="shared" si="2" ref="D32:I32">D23+D24+D26+D27-D28-D30-D31</f>
        <v>0</v>
      </c>
      <c r="E32" s="64">
        <f t="shared" si="2"/>
        <v>2138540310</v>
      </c>
      <c r="F32" s="64"/>
      <c r="G32" s="64">
        <f t="shared" si="2"/>
        <v>1840850866</v>
      </c>
      <c r="H32" s="64">
        <f t="shared" si="2"/>
        <v>0</v>
      </c>
      <c r="I32" s="64">
        <f t="shared" si="2"/>
        <v>51184891176</v>
      </c>
      <c r="J32" s="247">
        <v>400</v>
      </c>
    </row>
    <row r="33" spans="1:10" s="5" customFormat="1" ht="14.25">
      <c r="A33" s="5" t="s">
        <v>703</v>
      </c>
      <c r="F33" s="376" t="s">
        <v>15</v>
      </c>
      <c r="G33" s="376"/>
      <c r="H33" s="376" t="s">
        <v>57</v>
      </c>
      <c r="I33" s="376"/>
      <c r="J33" s="209"/>
    </row>
    <row r="34" spans="1:10" s="5" customFormat="1" ht="14.25">
      <c r="A34" s="5" t="s">
        <v>207</v>
      </c>
      <c r="F34" s="377">
        <f>H34</f>
        <v>3900820000</v>
      </c>
      <c r="G34" s="377"/>
      <c r="H34" s="377">
        <v>3900820000</v>
      </c>
      <c r="I34" s="377"/>
      <c r="J34" s="209"/>
    </row>
    <row r="35" spans="1:10" s="5" customFormat="1" ht="14.25">
      <c r="A35" s="5" t="s">
        <v>208</v>
      </c>
      <c r="F35" s="377">
        <f>H35</f>
        <v>41099180000</v>
      </c>
      <c r="G35" s="377"/>
      <c r="H35" s="377">
        <v>41099180000</v>
      </c>
      <c r="I35" s="377"/>
      <c r="J35" s="209"/>
    </row>
    <row r="36" spans="4:10" s="5" customFormat="1" ht="15.75">
      <c r="D36" s="264" t="s">
        <v>59</v>
      </c>
      <c r="F36" s="375">
        <f>H36</f>
        <v>45000000000</v>
      </c>
      <c r="G36" s="375"/>
      <c r="H36" s="375">
        <f>H34+H35</f>
        <v>45000000000</v>
      </c>
      <c r="I36" s="375"/>
      <c r="J36" s="209">
        <v>411</v>
      </c>
    </row>
    <row r="37" spans="1:10" s="5" customFormat="1" ht="14.25">
      <c r="A37" s="5" t="s">
        <v>209</v>
      </c>
      <c r="J37" s="209"/>
    </row>
    <row r="38" spans="1:10" s="5" customFormat="1" ht="14.25">
      <c r="A38" s="5" t="s">
        <v>210</v>
      </c>
      <c r="J38" s="209"/>
    </row>
    <row r="39" s="5" customFormat="1" ht="14.25">
      <c r="J39" s="209"/>
    </row>
  </sheetData>
  <sheetProtection/>
  <mergeCells count="8">
    <mergeCell ref="F36:G36"/>
    <mergeCell ref="H36:I36"/>
    <mergeCell ref="F33:G33"/>
    <mergeCell ref="H33:I33"/>
    <mergeCell ref="F34:G34"/>
    <mergeCell ref="H34:I34"/>
    <mergeCell ref="F35:G35"/>
    <mergeCell ref="H35:I35"/>
  </mergeCells>
  <printOptions/>
  <pageMargins left="0.7" right="0.25" top="0.45" bottom="0.24" header="0.17" footer="0.1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9.140625" style="9" customWidth="1"/>
    <col min="7" max="7" width="15.00390625" style="9" customWidth="1"/>
    <col min="8" max="8" width="1.8515625" style="9" customWidth="1"/>
    <col min="9" max="9" width="17.00390625" style="9" customWidth="1"/>
    <col min="10" max="10" width="9.140625" style="80" customWidth="1"/>
    <col min="11" max="16384" width="9.140625" style="9" customWidth="1"/>
  </cols>
  <sheetData>
    <row r="1" spans="1:10" ht="16.5">
      <c r="A1" s="9" t="s">
        <v>211</v>
      </c>
      <c r="G1" s="10" t="s">
        <v>143</v>
      </c>
      <c r="I1" s="10" t="s">
        <v>57</v>
      </c>
      <c r="J1" s="80" t="s">
        <v>13</v>
      </c>
    </row>
    <row r="2" ht="16.5">
      <c r="A2" s="9" t="s">
        <v>212</v>
      </c>
    </row>
    <row r="3" spans="1:9" ht="16.5">
      <c r="A3" s="9" t="s">
        <v>213</v>
      </c>
      <c r="G3" s="18"/>
      <c r="H3" s="14"/>
      <c r="I3" s="18"/>
    </row>
    <row r="4" spans="1:9" ht="16.5">
      <c r="A4" s="9" t="s">
        <v>214</v>
      </c>
      <c r="G4" s="14">
        <v>45000000000</v>
      </c>
      <c r="H4" s="14"/>
      <c r="I4" s="14">
        <v>29799990000</v>
      </c>
    </row>
    <row r="5" spans="1:9" ht="16.5">
      <c r="A5" s="9" t="s">
        <v>215</v>
      </c>
      <c r="G5" s="14"/>
      <c r="H5" s="14"/>
      <c r="I5" s="14">
        <v>15200010000</v>
      </c>
    </row>
    <row r="6" spans="1:9" ht="16.5">
      <c r="A6" s="9" t="s">
        <v>216</v>
      </c>
      <c r="G6" s="14">
        <v>0</v>
      </c>
      <c r="H6" s="14"/>
      <c r="I6" s="14">
        <v>0</v>
      </c>
    </row>
    <row r="7" spans="1:10" ht="16.5">
      <c r="A7" s="9" t="s">
        <v>217</v>
      </c>
      <c r="G7" s="14">
        <f>G4+G5-G6</f>
        <v>45000000000</v>
      </c>
      <c r="H7" s="14"/>
      <c r="I7" s="14">
        <f>I4+I5-I6</f>
        <v>45000000000</v>
      </c>
      <c r="J7" s="80">
        <v>411</v>
      </c>
    </row>
    <row r="8" spans="1:9" ht="16.5">
      <c r="A8" s="9" t="s">
        <v>218</v>
      </c>
      <c r="G8" s="11"/>
      <c r="H8" s="14"/>
      <c r="I8" s="11"/>
    </row>
    <row r="9" spans="1:9" ht="16.5">
      <c r="A9" s="9" t="s">
        <v>219</v>
      </c>
      <c r="G9" s="14"/>
      <c r="H9" s="14"/>
      <c r="I9" s="14"/>
    </row>
    <row r="10" spans="1:9" ht="16.5">
      <c r="A10" s="9" t="s">
        <v>220</v>
      </c>
      <c r="G10" s="14"/>
      <c r="H10" s="14"/>
      <c r="I10" s="14"/>
    </row>
    <row r="11" spans="1:9" ht="16.5">
      <c r="A11" s="9" t="s">
        <v>221</v>
      </c>
      <c r="G11" s="59"/>
      <c r="H11" s="14"/>
      <c r="I11" s="11"/>
    </row>
    <row r="12" spans="1:9" ht="16.5">
      <c r="A12" s="9" t="s">
        <v>222</v>
      </c>
      <c r="G12" s="14"/>
      <c r="H12" s="14"/>
      <c r="I12" s="14"/>
    </row>
    <row r="13" spans="1:9" ht="16.5">
      <c r="A13" s="9" t="s">
        <v>223</v>
      </c>
      <c r="G13" s="14"/>
      <c r="H13" s="14"/>
      <c r="I13" s="14"/>
    </row>
    <row r="14" spans="1:9" ht="16.5">
      <c r="A14" s="9" t="s">
        <v>224</v>
      </c>
      <c r="G14" s="10" t="s">
        <v>143</v>
      </c>
      <c r="I14" s="10" t="s">
        <v>57</v>
      </c>
    </row>
    <row r="15" spans="1:9" ht="16.5">
      <c r="A15" s="9" t="s">
        <v>225</v>
      </c>
      <c r="G15" s="14">
        <v>4500000</v>
      </c>
      <c r="H15" s="14"/>
      <c r="I15" s="14">
        <v>4500000</v>
      </c>
    </row>
    <row r="16" spans="1:9" ht="16.5">
      <c r="A16" s="9" t="s">
        <v>226</v>
      </c>
      <c r="G16" s="14"/>
      <c r="H16" s="14"/>
      <c r="I16" s="14"/>
    </row>
    <row r="17" spans="1:9" ht="16.5">
      <c r="A17" s="9" t="s">
        <v>227</v>
      </c>
      <c r="G17" s="14">
        <v>4500000</v>
      </c>
      <c r="H17" s="14"/>
      <c r="I17" s="14">
        <v>4500000</v>
      </c>
    </row>
    <row r="18" spans="1:9" ht="16.5">
      <c r="A18" s="9" t="s">
        <v>228</v>
      </c>
      <c r="G18" s="14" t="s">
        <v>60</v>
      </c>
      <c r="H18" s="14"/>
      <c r="I18" s="14" t="s">
        <v>60</v>
      </c>
    </row>
    <row r="19" spans="1:9" ht="16.5">
      <c r="A19" s="9" t="s">
        <v>229</v>
      </c>
      <c r="G19" s="14" t="s">
        <v>60</v>
      </c>
      <c r="H19" s="14"/>
      <c r="I19" s="14" t="s">
        <v>60</v>
      </c>
    </row>
    <row r="20" spans="1:9" ht="16.5">
      <c r="A20" s="9" t="s">
        <v>230</v>
      </c>
      <c r="G20" s="14" t="s">
        <v>60</v>
      </c>
      <c r="H20" s="14"/>
      <c r="I20" s="14" t="s">
        <v>60</v>
      </c>
    </row>
    <row r="21" spans="1:9" ht="16.5">
      <c r="A21" s="9" t="s">
        <v>231</v>
      </c>
      <c r="G21" s="14" t="s">
        <v>60</v>
      </c>
      <c r="H21" s="14"/>
      <c r="I21" s="14" t="s">
        <v>60</v>
      </c>
    </row>
    <row r="22" spans="1:9" ht="16.5">
      <c r="A22" s="9" t="s">
        <v>232</v>
      </c>
      <c r="G22" s="18"/>
      <c r="H22" s="14"/>
      <c r="I22" s="18"/>
    </row>
    <row r="23" spans="1:9" ht="16.5">
      <c r="A23" s="9" t="s">
        <v>233</v>
      </c>
      <c r="G23" s="14">
        <v>4500000</v>
      </c>
      <c r="H23" s="14"/>
      <c r="I23" s="14">
        <v>4500000</v>
      </c>
    </row>
    <row r="24" spans="1:9" ht="16.5">
      <c r="A24" s="9" t="s">
        <v>234</v>
      </c>
      <c r="G24" s="14" t="s">
        <v>60</v>
      </c>
      <c r="H24" s="14"/>
      <c r="I24" s="14" t="s">
        <v>60</v>
      </c>
    </row>
    <row r="25" spans="7:9" ht="16.5">
      <c r="G25" s="14"/>
      <c r="H25" s="14"/>
      <c r="I25" s="14"/>
    </row>
    <row r="26" spans="1:9" ht="16.5">
      <c r="A26" s="9" t="s">
        <v>235</v>
      </c>
      <c r="G26" s="18">
        <v>10000</v>
      </c>
      <c r="H26" s="18"/>
      <c r="I26" s="18">
        <v>10000</v>
      </c>
    </row>
    <row r="27" spans="7:9" ht="16.5">
      <c r="G27" s="15"/>
      <c r="H27" s="15"/>
      <c r="I27" s="15"/>
    </row>
    <row r="28" spans="1:9" ht="16.5">
      <c r="A28" s="9" t="s">
        <v>236</v>
      </c>
      <c r="G28" s="14" t="s">
        <v>60</v>
      </c>
      <c r="H28" s="14"/>
      <c r="I28" s="14" t="s">
        <v>60</v>
      </c>
    </row>
    <row r="29" spans="1:10" ht="16.5">
      <c r="A29" s="9" t="s">
        <v>237</v>
      </c>
      <c r="G29" s="55">
        <f>I29</f>
        <v>2138540310</v>
      </c>
      <c r="H29" s="18"/>
      <c r="I29" s="55">
        <v>2138540310</v>
      </c>
      <c r="J29" s="80">
        <v>418</v>
      </c>
    </row>
    <row r="30" spans="1:10" ht="16.5">
      <c r="A30" s="9" t="s">
        <v>323</v>
      </c>
      <c r="G30" s="18">
        <f>I30</f>
        <v>-166368568</v>
      </c>
      <c r="H30" s="18"/>
      <c r="I30" s="14">
        <v>-166368568</v>
      </c>
      <c r="J30" s="80">
        <v>322</v>
      </c>
    </row>
    <row r="31" spans="7:9" ht="16.5">
      <c r="G31" s="14"/>
      <c r="H31" s="14"/>
      <c r="I31" s="14" t="s">
        <v>60</v>
      </c>
    </row>
    <row r="33" ht="16.5">
      <c r="A33" s="9" t="s">
        <v>238</v>
      </c>
    </row>
    <row r="34" ht="16.5">
      <c r="A34" s="9" t="s">
        <v>239</v>
      </c>
    </row>
    <row r="35" ht="16.5">
      <c r="A35" s="9" t="s">
        <v>240</v>
      </c>
    </row>
    <row r="36" ht="16.5">
      <c r="A36" s="9" t="s">
        <v>240</v>
      </c>
    </row>
    <row r="37" ht="16.5">
      <c r="A37" s="9" t="s">
        <v>241</v>
      </c>
    </row>
  </sheetData>
  <sheetProtection/>
  <printOptions/>
  <pageMargins left="0.91" right="0.1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9.140625" style="9" customWidth="1"/>
    <col min="6" max="6" width="7.421875" style="9" customWidth="1"/>
    <col min="7" max="7" width="7.8515625" style="9" customWidth="1"/>
    <col min="8" max="8" width="15.28125" style="9" customWidth="1"/>
    <col min="9" max="9" width="5.140625" style="9" customWidth="1"/>
    <col min="10" max="10" width="14.57421875" style="9" customWidth="1"/>
    <col min="11" max="11" width="9.140625" style="80" customWidth="1"/>
    <col min="12" max="16384" width="9.140625" style="9" customWidth="1"/>
  </cols>
  <sheetData>
    <row r="1" spans="1:11" ht="16.5">
      <c r="A1" s="9" t="s">
        <v>704</v>
      </c>
      <c r="H1" s="10" t="s">
        <v>15</v>
      </c>
      <c r="J1" s="10" t="s">
        <v>57</v>
      </c>
      <c r="K1" s="80" t="s">
        <v>13</v>
      </c>
    </row>
    <row r="2" spans="1:10" ht="16.5">
      <c r="A2" s="9" t="s">
        <v>242</v>
      </c>
      <c r="H2" s="10" t="s">
        <v>60</v>
      </c>
      <c r="J2" s="10" t="s">
        <v>60</v>
      </c>
    </row>
    <row r="3" spans="1:10" ht="16.5">
      <c r="A3" s="9" t="s">
        <v>243</v>
      </c>
      <c r="H3" s="10" t="s">
        <v>60</v>
      </c>
      <c r="J3" s="10" t="s">
        <v>60</v>
      </c>
    </row>
    <row r="4" spans="1:10" ht="16.5">
      <c r="A4" s="9" t="s">
        <v>244</v>
      </c>
      <c r="H4" s="10" t="s">
        <v>60</v>
      </c>
      <c r="J4" s="10" t="s">
        <v>60</v>
      </c>
    </row>
    <row r="7" ht="17.25">
      <c r="A7" s="54" t="s">
        <v>245</v>
      </c>
    </row>
    <row r="8" spans="1:7" ht="17.25">
      <c r="A8" s="54" t="s">
        <v>246</v>
      </c>
      <c r="G8" s="9" t="s">
        <v>247</v>
      </c>
    </row>
    <row r="9" spans="8:10" ht="16.5">
      <c r="H9" s="10" t="s">
        <v>15</v>
      </c>
      <c r="J9" s="10" t="s">
        <v>11</v>
      </c>
    </row>
    <row r="10" spans="1:10" s="184" customFormat="1" ht="15.75">
      <c r="A10" s="184" t="s">
        <v>705</v>
      </c>
      <c r="H10" s="188"/>
      <c r="I10" s="188"/>
      <c r="J10" s="188"/>
    </row>
    <row r="11" spans="1:10" ht="16.5">
      <c r="A11" s="9" t="s">
        <v>248</v>
      </c>
      <c r="H11" s="11"/>
      <c r="I11" s="11"/>
      <c r="J11" s="11"/>
    </row>
    <row r="12" spans="1:10" ht="16.5">
      <c r="A12" s="9" t="s">
        <v>249</v>
      </c>
      <c r="H12" s="72"/>
      <c r="I12" s="11"/>
      <c r="J12" s="11"/>
    </row>
    <row r="13" spans="1:10" ht="16.5">
      <c r="A13" s="9" t="s">
        <v>250</v>
      </c>
      <c r="H13" s="75"/>
      <c r="I13" s="11"/>
      <c r="J13" s="14"/>
    </row>
    <row r="14" spans="1:10" ht="16.5">
      <c r="A14" s="9" t="s">
        <v>251</v>
      </c>
      <c r="H14" s="73">
        <f>kqkd!E10</f>
        <v>19339423017</v>
      </c>
      <c r="I14" s="11"/>
      <c r="J14" s="65">
        <f>kqkd!F10</f>
        <v>16662137018</v>
      </c>
    </row>
    <row r="15" spans="1:10" ht="16.5">
      <c r="A15" s="9" t="s">
        <v>252</v>
      </c>
      <c r="H15" s="74"/>
      <c r="I15" s="11"/>
      <c r="J15" s="14"/>
    </row>
    <row r="16" spans="1:10" ht="16.5">
      <c r="A16" s="9" t="s">
        <v>253</v>
      </c>
      <c r="H16" s="75"/>
      <c r="I16" s="11"/>
      <c r="J16" s="57"/>
    </row>
    <row r="17" spans="1:10" ht="16.5">
      <c r="A17" s="9" t="s">
        <v>254</v>
      </c>
      <c r="H17" s="11"/>
      <c r="I17" s="11"/>
      <c r="J17" s="11"/>
    </row>
    <row r="18" spans="3:11" ht="17.25">
      <c r="C18" s="54" t="s">
        <v>162</v>
      </c>
      <c r="H18" s="55">
        <f>SUM(H14:H17)</f>
        <v>19339423017</v>
      </c>
      <c r="I18" s="55"/>
      <c r="J18" s="55">
        <f>SUM(J14:J17)</f>
        <v>16662137018</v>
      </c>
      <c r="K18" s="189" t="s">
        <v>339</v>
      </c>
    </row>
    <row r="19" spans="1:10" ht="16.5">
      <c r="A19" s="9" t="s">
        <v>255</v>
      </c>
      <c r="H19" s="11"/>
      <c r="I19" s="11"/>
      <c r="J19" s="11"/>
    </row>
    <row r="20" spans="1:11" s="184" customFormat="1" ht="16.5">
      <c r="A20" s="184" t="s">
        <v>706</v>
      </c>
      <c r="H20" s="10" t="s">
        <v>15</v>
      </c>
      <c r="I20" s="9"/>
      <c r="J20" s="10" t="s">
        <v>11</v>
      </c>
      <c r="K20" s="189"/>
    </row>
    <row r="21" spans="1:10" ht="16.5">
      <c r="A21" s="9" t="s">
        <v>256</v>
      </c>
      <c r="H21" s="14"/>
      <c r="I21" s="11"/>
      <c r="J21" s="11"/>
    </row>
    <row r="22" spans="1:10" ht="16.5">
      <c r="A22" s="9" t="s">
        <v>257</v>
      </c>
      <c r="H22" s="14"/>
      <c r="I22" s="11"/>
      <c r="J22" s="57"/>
    </row>
    <row r="23" spans="1:10" ht="16.5">
      <c r="A23" s="9" t="s">
        <v>258</v>
      </c>
      <c r="H23" s="14"/>
      <c r="I23" s="11"/>
      <c r="J23" s="57"/>
    </row>
    <row r="24" spans="1:10" ht="16.5">
      <c r="A24" s="9" t="s">
        <v>259</v>
      </c>
      <c r="H24" s="14">
        <f>kqkd!E11</f>
        <v>418729257</v>
      </c>
      <c r="I24" s="11"/>
      <c r="J24" s="14">
        <f>kqkd!F11</f>
        <v>0</v>
      </c>
    </row>
  </sheetData>
  <sheetProtection/>
  <printOptions/>
  <pageMargins left="0.7" right="0.1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32.00390625" style="9" customWidth="1"/>
    <col min="3" max="3" width="13.8515625" style="9" hidden="1" customWidth="1"/>
    <col min="4" max="4" width="15.57421875" style="9" hidden="1" customWidth="1"/>
    <col min="5" max="5" width="12.28125" style="9" hidden="1" customWidth="1"/>
    <col min="6" max="6" width="9.28125" style="9" customWidth="1"/>
    <col min="7" max="7" width="11.00390625" style="9" hidden="1" customWidth="1"/>
    <col min="8" max="8" width="16.28125" style="9" customWidth="1"/>
    <col min="9" max="9" width="2.28125" style="9" customWidth="1"/>
    <col min="10" max="10" width="16.57421875" style="9" customWidth="1"/>
    <col min="11" max="11" width="9.140625" style="80" customWidth="1"/>
    <col min="12" max="16384" width="9.140625" style="9" customWidth="1"/>
  </cols>
  <sheetData>
    <row r="1" spans="1:10" ht="17.25">
      <c r="A1" s="184" t="s">
        <v>707</v>
      </c>
      <c r="B1" s="54"/>
      <c r="C1" s="54"/>
      <c r="H1" s="10" t="s">
        <v>15</v>
      </c>
      <c r="I1" s="19"/>
      <c r="J1" s="66" t="s">
        <v>16</v>
      </c>
    </row>
    <row r="2" spans="1:10" ht="16.5">
      <c r="A2" s="160" t="s">
        <v>708</v>
      </c>
      <c r="H2" s="14"/>
      <c r="I2" s="14"/>
      <c r="J2" s="14"/>
    </row>
    <row r="3" spans="1:10" ht="16.5">
      <c r="A3" s="160" t="s">
        <v>709</v>
      </c>
      <c r="H3" s="195">
        <v>15356919083</v>
      </c>
      <c r="I3" s="14"/>
      <c r="J3" s="14">
        <f>kqkd!F13</f>
        <v>13621088787</v>
      </c>
    </row>
    <row r="4" spans="1:10" ht="16.5">
      <c r="A4" s="160" t="s">
        <v>710</v>
      </c>
      <c r="H4" s="14"/>
      <c r="I4" s="14"/>
      <c r="J4" s="14"/>
    </row>
    <row r="5" spans="1:10" ht="16.5">
      <c r="A5" s="160" t="s">
        <v>711</v>
      </c>
      <c r="H5" s="14"/>
      <c r="I5" s="14"/>
      <c r="J5" s="14"/>
    </row>
    <row r="6" spans="1:10" ht="16.5">
      <c r="A6" s="160" t="s">
        <v>712</v>
      </c>
      <c r="H6" s="14"/>
      <c r="I6" s="14"/>
      <c r="J6" s="14"/>
    </row>
    <row r="7" spans="1:10" ht="16.5">
      <c r="A7" s="160" t="s">
        <v>713</v>
      </c>
      <c r="H7" s="14"/>
      <c r="I7" s="14"/>
      <c r="J7" s="14"/>
    </row>
    <row r="8" spans="1:10" ht="16.5">
      <c r="A8" s="160" t="s">
        <v>714</v>
      </c>
      <c r="H8" s="14"/>
      <c r="I8" s="14"/>
      <c r="J8" s="14"/>
    </row>
    <row r="9" spans="4:11" ht="17.25">
      <c r="D9" s="54" t="s">
        <v>59</v>
      </c>
      <c r="H9" s="18">
        <f>SUM(H2:H8)</f>
        <v>15356919083</v>
      </c>
      <c r="I9" s="18"/>
      <c r="J9" s="18">
        <f>SUM(J2:J8)</f>
        <v>13621088787</v>
      </c>
      <c r="K9" s="247" t="str">
        <f>kqkd!D13</f>
        <v>VI.27</v>
      </c>
    </row>
    <row r="10" spans="1:10" ht="16.5">
      <c r="A10" s="184"/>
      <c r="B10" s="184"/>
      <c r="C10" s="184"/>
      <c r="D10" s="184"/>
      <c r="E10" s="184"/>
      <c r="H10" s="19"/>
      <c r="I10" s="19"/>
      <c r="J10" s="19"/>
    </row>
    <row r="11" spans="1:10" ht="16.5">
      <c r="A11" s="184" t="s">
        <v>715</v>
      </c>
      <c r="B11" s="184"/>
      <c r="C11" s="184"/>
      <c r="D11" s="184"/>
      <c r="E11" s="184"/>
      <c r="H11" s="10" t="s">
        <v>15</v>
      </c>
      <c r="I11" s="19"/>
      <c r="J11" s="66" t="s">
        <v>16</v>
      </c>
    </row>
    <row r="12" spans="1:10" ht="16.5">
      <c r="A12" s="9" t="s">
        <v>260</v>
      </c>
      <c r="H12" s="14">
        <f>kqkd!E15-TM9!H14</f>
        <v>91342638</v>
      </c>
      <c r="I12" s="14"/>
      <c r="J12" s="14">
        <f>kqkd!F15-TM9!J14</f>
        <v>5712990</v>
      </c>
    </row>
    <row r="13" spans="1:10" ht="16.5">
      <c r="A13" s="9" t="s">
        <v>716</v>
      </c>
      <c r="H13" s="14">
        <v>0</v>
      </c>
      <c r="I13" s="14"/>
      <c r="J13" s="14">
        <v>0</v>
      </c>
    </row>
    <row r="14" spans="1:10" ht="16.5">
      <c r="A14" s="9" t="s">
        <v>261</v>
      </c>
      <c r="H14" s="14">
        <v>300000000</v>
      </c>
      <c r="I14" s="14"/>
      <c r="J14" s="14">
        <v>160000000</v>
      </c>
    </row>
    <row r="15" spans="1:10" ht="16.5">
      <c r="A15" s="9" t="s">
        <v>717</v>
      </c>
      <c r="H15" s="14">
        <v>0</v>
      </c>
      <c r="I15" s="14"/>
      <c r="J15" s="14">
        <v>0</v>
      </c>
    </row>
    <row r="16" spans="1:10" ht="16.5">
      <c r="A16" s="9" t="s">
        <v>262</v>
      </c>
      <c r="H16" s="14">
        <v>0</v>
      </c>
      <c r="I16" s="14"/>
      <c r="J16" s="14">
        <v>0</v>
      </c>
    </row>
    <row r="17" spans="1:10" ht="16.5">
      <c r="A17" s="9" t="s">
        <v>718</v>
      </c>
      <c r="H17" s="14">
        <v>0</v>
      </c>
      <c r="I17" s="14"/>
      <c r="J17" s="14">
        <v>0</v>
      </c>
    </row>
    <row r="18" spans="1:10" ht="16.5">
      <c r="A18" s="9" t="s">
        <v>263</v>
      </c>
      <c r="H18" s="14">
        <v>0</v>
      </c>
      <c r="I18" s="14"/>
      <c r="J18" s="14">
        <v>0</v>
      </c>
    </row>
    <row r="19" spans="4:11" ht="17.25">
      <c r="D19" s="54" t="s">
        <v>59</v>
      </c>
      <c r="H19" s="18">
        <f>SUM(H12:H18)</f>
        <v>391342638</v>
      </c>
      <c r="I19" s="18"/>
      <c r="J19" s="18">
        <f>SUM(J12:J18)</f>
        <v>165712990</v>
      </c>
      <c r="K19" s="247" t="s">
        <v>346</v>
      </c>
    </row>
    <row r="20" spans="4:10" ht="17.25">
      <c r="D20" s="54"/>
      <c r="H20" s="18"/>
      <c r="I20" s="18"/>
      <c r="J20" s="18"/>
    </row>
    <row r="21" spans="8:10" ht="16.5">
      <c r="H21" s="19"/>
      <c r="I21" s="19"/>
      <c r="J21" s="19"/>
    </row>
    <row r="22" spans="1:10" ht="16.5">
      <c r="A22" s="184" t="s">
        <v>719</v>
      </c>
      <c r="B22" s="184"/>
      <c r="C22" s="184"/>
      <c r="H22" s="10" t="s">
        <v>15</v>
      </c>
      <c r="I22" s="19"/>
      <c r="J22" s="66" t="s">
        <v>16</v>
      </c>
    </row>
    <row r="23" spans="1:10" ht="16.5">
      <c r="A23" s="9" t="s">
        <v>264</v>
      </c>
      <c r="H23" s="195">
        <v>1104090167</v>
      </c>
      <c r="I23" s="14"/>
      <c r="J23" s="14">
        <f>kqkd!F16</f>
        <v>-44546621</v>
      </c>
    </row>
    <row r="24" spans="1:10" ht="16.5">
      <c r="A24" s="9" t="s">
        <v>265</v>
      </c>
      <c r="H24" s="12">
        <v>0</v>
      </c>
      <c r="I24" s="14"/>
      <c r="J24" s="14">
        <v>0</v>
      </c>
    </row>
    <row r="25" spans="1:10" ht="16.5">
      <c r="A25" s="9" t="s">
        <v>720</v>
      </c>
      <c r="H25" s="12">
        <v>0</v>
      </c>
      <c r="I25" s="14"/>
      <c r="J25" s="14">
        <v>0</v>
      </c>
    </row>
    <row r="26" spans="1:10" ht="16.5">
      <c r="A26" s="9" t="s">
        <v>721</v>
      </c>
      <c r="H26" s="12">
        <v>0</v>
      </c>
      <c r="I26" s="14"/>
      <c r="J26" s="14">
        <v>0</v>
      </c>
    </row>
    <row r="27" spans="1:10" ht="16.5">
      <c r="A27" s="9" t="s">
        <v>722</v>
      </c>
      <c r="H27" s="12">
        <v>0</v>
      </c>
      <c r="I27" s="14"/>
      <c r="J27" s="14">
        <v>0</v>
      </c>
    </row>
    <row r="28" spans="1:10" ht="16.5">
      <c r="A28" s="9" t="s">
        <v>266</v>
      </c>
      <c r="H28" s="12">
        <v>0</v>
      </c>
      <c r="I28" s="14"/>
      <c r="J28" s="14">
        <v>0</v>
      </c>
    </row>
    <row r="29" spans="1:10" ht="16.5">
      <c r="A29" s="160" t="s">
        <v>723</v>
      </c>
      <c r="H29" s="12">
        <v>0</v>
      </c>
      <c r="I29" s="14"/>
      <c r="J29" s="14">
        <v>0</v>
      </c>
    </row>
    <row r="30" spans="4:11" ht="17.25">
      <c r="D30" s="54" t="s">
        <v>59</v>
      </c>
      <c r="H30" s="18">
        <f>SUM(H23:H28)</f>
        <v>1104090167</v>
      </c>
      <c r="I30" s="18"/>
      <c r="J30" s="18">
        <f>SUM(J23:J28)</f>
        <v>-44546621</v>
      </c>
      <c r="K30" s="246" t="str">
        <f>kqkd!D16</f>
        <v>VI.28</v>
      </c>
    </row>
    <row r="33" spans="1:10" ht="16.5">
      <c r="A33" s="184" t="s">
        <v>724</v>
      </c>
      <c r="B33" s="184"/>
      <c r="C33" s="184"/>
      <c r="H33" s="10" t="s">
        <v>15</v>
      </c>
      <c r="I33" s="19"/>
      <c r="J33" s="66" t="s">
        <v>16</v>
      </c>
    </row>
    <row r="34" spans="1:11" ht="16.5">
      <c r="A34" s="160" t="s">
        <v>725</v>
      </c>
      <c r="H34" s="14">
        <v>0</v>
      </c>
      <c r="I34" s="14"/>
      <c r="J34" s="14">
        <v>0</v>
      </c>
      <c r="K34" s="209"/>
    </row>
    <row r="35" spans="1:11" ht="16.5">
      <c r="A35" s="160" t="s">
        <v>726</v>
      </c>
      <c r="H35" s="14">
        <v>0</v>
      </c>
      <c r="I35" s="14"/>
      <c r="J35" s="14">
        <v>0</v>
      </c>
      <c r="K35" s="209"/>
    </row>
    <row r="36" spans="1:11" ht="16.5">
      <c r="A36" s="160" t="s">
        <v>727</v>
      </c>
      <c r="H36" s="14">
        <v>0</v>
      </c>
      <c r="I36" s="14"/>
      <c r="J36" s="14">
        <v>0</v>
      </c>
      <c r="K36" s="209"/>
    </row>
    <row r="37" spans="1:11" ht="16.5">
      <c r="A37" s="160" t="s">
        <v>728</v>
      </c>
      <c r="H37" s="14">
        <f>kqkd!D21</f>
        <v>0</v>
      </c>
      <c r="I37" s="14"/>
      <c r="J37" s="14">
        <f>kqkd!F21</f>
        <v>100427477</v>
      </c>
      <c r="K37" s="209"/>
    </row>
    <row r="38" spans="4:11" ht="17.25">
      <c r="D38" s="54" t="s">
        <v>59</v>
      </c>
      <c r="H38" s="58">
        <f>SUM(H34:H37)</f>
        <v>0</v>
      </c>
      <c r="I38" s="58"/>
      <c r="J38" s="58">
        <f>SUM(J34:J37)</f>
        <v>100427477</v>
      </c>
      <c r="K38" s="209"/>
    </row>
    <row r="39" spans="4:10" ht="17.25">
      <c r="D39" s="54"/>
      <c r="H39" s="190"/>
      <c r="I39" s="190"/>
      <c r="J39" s="190"/>
    </row>
    <row r="40" spans="1:10" ht="16.5">
      <c r="A40" s="184" t="s">
        <v>729</v>
      </c>
      <c r="B40" s="184"/>
      <c r="H40" s="10" t="s">
        <v>15</v>
      </c>
      <c r="I40" s="19"/>
      <c r="J40" s="66" t="s">
        <v>16</v>
      </c>
    </row>
    <row r="41" spans="1:10" ht="16.5">
      <c r="A41" s="160" t="s">
        <v>730</v>
      </c>
      <c r="H41" s="72">
        <v>0</v>
      </c>
      <c r="I41" s="72"/>
      <c r="J41" s="72"/>
    </row>
    <row r="42" spans="1:10" ht="16.5">
      <c r="A42" s="160" t="s">
        <v>731</v>
      </c>
      <c r="H42" s="72">
        <v>0</v>
      </c>
      <c r="I42" s="72"/>
      <c r="J42" s="72"/>
    </row>
    <row r="43" spans="1:10" ht="16.5">
      <c r="A43" s="160" t="s">
        <v>732</v>
      </c>
      <c r="H43" s="72">
        <v>0</v>
      </c>
      <c r="I43" s="72"/>
      <c r="J43" s="72"/>
    </row>
    <row r="44" spans="1:10" ht="16.5">
      <c r="A44" s="160" t="s">
        <v>733</v>
      </c>
      <c r="H44" s="72">
        <f>kqkd!D22</f>
        <v>0</v>
      </c>
      <c r="I44" s="72"/>
      <c r="J44" s="72">
        <f>kqkd!F22</f>
        <v>19600000</v>
      </c>
    </row>
    <row r="45" spans="4:10" ht="17.25">
      <c r="D45" s="54" t="s">
        <v>59</v>
      </c>
      <c r="H45" s="208">
        <f>SUM(H41:H44)</f>
        <v>0</v>
      </c>
      <c r="I45" s="208"/>
      <c r="J45" s="208">
        <f>SUM(J41:J44)</f>
        <v>19600000</v>
      </c>
    </row>
    <row r="47" spans="1:10" ht="16.5">
      <c r="A47" s="182" t="s">
        <v>734</v>
      </c>
      <c r="H47" s="66" t="s">
        <v>15</v>
      </c>
      <c r="I47" s="19"/>
      <c r="J47" s="66" t="s">
        <v>16</v>
      </c>
    </row>
    <row r="48" spans="1:7" ht="16.5">
      <c r="A48" s="353" t="s">
        <v>772</v>
      </c>
      <c r="B48" s="353"/>
      <c r="C48" s="353"/>
      <c r="D48" s="353"/>
      <c r="E48" s="353"/>
      <c r="F48" s="353"/>
      <c r="G48" s="353"/>
    </row>
    <row r="49" spans="1:10" ht="17.25">
      <c r="A49" s="160"/>
      <c r="D49" s="54" t="s">
        <v>59</v>
      </c>
      <c r="H49" s="190">
        <v>320408621</v>
      </c>
      <c r="I49" s="207"/>
      <c r="J49" s="207">
        <v>603886265</v>
      </c>
    </row>
    <row r="51" spans="1:9" ht="16.5">
      <c r="A51" s="353"/>
      <c r="B51" s="353"/>
      <c r="C51" s="353"/>
      <c r="D51" s="353"/>
      <c r="E51" s="353"/>
      <c r="F51" s="353"/>
      <c r="G51" s="353"/>
      <c r="I51" s="19"/>
    </row>
    <row r="52" spans="1:10" ht="16.5">
      <c r="A52" s="160" t="s">
        <v>773</v>
      </c>
      <c r="G52" s="159"/>
      <c r="H52" s="66" t="s">
        <v>15</v>
      </c>
      <c r="I52" s="19"/>
      <c r="J52" s="66" t="s">
        <v>16</v>
      </c>
    </row>
    <row r="53" spans="4:10" ht="17.25">
      <c r="D53" s="54" t="s">
        <v>59</v>
      </c>
      <c r="H53" s="190">
        <v>1289447663</v>
      </c>
      <c r="I53" s="207"/>
      <c r="J53" s="207">
        <v>1657475727.075</v>
      </c>
    </row>
    <row r="55" ht="16.5">
      <c r="A55" s="160" t="s">
        <v>735</v>
      </c>
    </row>
    <row r="56" spans="1:4" ht="16.5">
      <c r="A56" s="183" t="s">
        <v>736</v>
      </c>
      <c r="B56" s="7"/>
      <c r="C56" s="7"/>
      <c r="D56" s="7"/>
    </row>
    <row r="57" spans="1:4" ht="16.5">
      <c r="A57" s="183" t="s">
        <v>737</v>
      </c>
      <c r="B57" s="7"/>
      <c r="C57" s="7"/>
      <c r="D57" s="7"/>
    </row>
    <row r="58" spans="1:4" ht="16.5">
      <c r="A58" s="183" t="s">
        <v>738</v>
      </c>
      <c r="B58" s="7"/>
      <c r="C58" s="7"/>
      <c r="D58" s="7"/>
    </row>
    <row r="61" spans="1:10" ht="16.5">
      <c r="A61" s="184" t="s">
        <v>739</v>
      </c>
      <c r="B61" s="184"/>
      <c r="C61" s="184"/>
      <c r="D61" s="184"/>
      <c r="E61" s="184"/>
      <c r="H61" s="10" t="s">
        <v>15</v>
      </c>
      <c r="J61" s="10" t="s">
        <v>16</v>
      </c>
    </row>
    <row r="62" spans="1:10" ht="16.5">
      <c r="A62" s="9" t="s">
        <v>285</v>
      </c>
      <c r="C62" s="11"/>
      <c r="D62" s="11"/>
      <c r="E62" s="11"/>
      <c r="F62" s="11"/>
      <c r="G62" s="11"/>
      <c r="H62" s="14">
        <v>12343303603</v>
      </c>
      <c r="I62" s="12"/>
      <c r="J62" s="14">
        <v>11394386182</v>
      </c>
    </row>
    <row r="63" spans="1:10" ht="16.5">
      <c r="A63" s="9" t="s">
        <v>286</v>
      </c>
      <c r="C63" s="11"/>
      <c r="D63" s="11"/>
      <c r="E63" s="11"/>
      <c r="F63" s="11"/>
      <c r="G63" s="11"/>
      <c r="H63" s="14">
        <v>2355334487</v>
      </c>
      <c r="I63" s="12"/>
      <c r="J63" s="14">
        <v>1009012723</v>
      </c>
    </row>
    <row r="64" spans="1:10" ht="16.5">
      <c r="A64" s="9" t="s">
        <v>287</v>
      </c>
      <c r="C64" s="11"/>
      <c r="D64" s="11"/>
      <c r="E64" s="11"/>
      <c r="F64" s="11"/>
      <c r="G64" s="11"/>
      <c r="H64" s="14">
        <v>908710149</v>
      </c>
      <c r="I64" s="12"/>
      <c r="J64" s="14">
        <v>948342420</v>
      </c>
    </row>
    <row r="65" spans="1:10" ht="16.5">
      <c r="A65" s="9" t="s">
        <v>288</v>
      </c>
      <c r="C65" s="11"/>
      <c r="D65" s="11"/>
      <c r="E65" s="11"/>
      <c r="F65" s="11"/>
      <c r="G65" s="11"/>
      <c r="H65" s="14">
        <v>603829655</v>
      </c>
      <c r="I65" s="12"/>
      <c r="J65" s="14">
        <v>336562976</v>
      </c>
    </row>
    <row r="66" spans="1:10" ht="16.5">
      <c r="A66" s="9" t="s">
        <v>289</v>
      </c>
      <c r="C66" s="11"/>
      <c r="D66" s="11"/>
      <c r="E66" s="11"/>
      <c r="F66" s="11"/>
      <c r="G66" s="11"/>
      <c r="H66" s="14">
        <v>755597473</v>
      </c>
      <c r="I66" s="12"/>
      <c r="J66" s="14">
        <v>256520261</v>
      </c>
    </row>
    <row r="67" spans="3:10" ht="17.25">
      <c r="C67" s="55"/>
      <c r="D67" s="55"/>
      <c r="E67" s="55"/>
      <c r="F67" s="55"/>
      <c r="G67" s="55"/>
      <c r="H67" s="18">
        <f>SUM(H62:H66)</f>
        <v>16966775367</v>
      </c>
      <c r="I67" s="180"/>
      <c r="J67" s="18">
        <f>SUM(J62:J66)</f>
        <v>13944824562</v>
      </c>
    </row>
    <row r="69" spans="1:10" ht="16.5">
      <c r="A69" s="184" t="s">
        <v>740</v>
      </c>
      <c r="B69" s="184"/>
      <c r="C69" s="184"/>
      <c r="D69" s="184"/>
      <c r="E69" s="184"/>
      <c r="H69" s="10" t="s">
        <v>15</v>
      </c>
      <c r="J69" s="10" t="s">
        <v>16</v>
      </c>
    </row>
    <row r="70" ht="16.5">
      <c r="A70" s="9" t="s">
        <v>267</v>
      </c>
    </row>
    <row r="71" spans="1:10" ht="16.5">
      <c r="A71" s="9" t="s">
        <v>268</v>
      </c>
      <c r="H71" s="57">
        <v>245331165</v>
      </c>
      <c r="I71" s="57"/>
      <c r="J71" s="57">
        <v>0</v>
      </c>
    </row>
    <row r="72" spans="1:10" ht="16.5">
      <c r="A72" s="9" t="s">
        <v>269</v>
      </c>
      <c r="H72" s="11"/>
      <c r="I72" s="11"/>
      <c r="J72" s="11"/>
    </row>
    <row r="73" spans="1:10" ht="16.5">
      <c r="A73" s="9" t="s">
        <v>270</v>
      </c>
      <c r="H73" s="57"/>
      <c r="I73" s="11"/>
      <c r="J73" s="57"/>
    </row>
    <row r="74" spans="1:10" ht="16.5">
      <c r="A74" s="9" t="s">
        <v>271</v>
      </c>
      <c r="H74" s="11"/>
      <c r="I74" s="11"/>
      <c r="J74" s="11"/>
    </row>
    <row r="75" spans="1:10" ht="16.5">
      <c r="A75" s="9" t="s">
        <v>272</v>
      </c>
      <c r="H75" s="11"/>
      <c r="I75" s="11"/>
      <c r="J75" s="11"/>
    </row>
    <row r="76" spans="1:11" ht="16.5">
      <c r="A76" s="9" t="s">
        <v>273</v>
      </c>
      <c r="H76" s="58">
        <f>H71</f>
        <v>245331165</v>
      </c>
      <c r="I76" s="11"/>
      <c r="J76" s="58">
        <v>0</v>
      </c>
      <c r="K76" s="80" t="s">
        <v>357</v>
      </c>
    </row>
    <row r="77" spans="1:10" ht="16.5">
      <c r="A77" s="184" t="s">
        <v>741</v>
      </c>
      <c r="B77" s="184"/>
      <c r="C77" s="184"/>
      <c r="D77" s="184"/>
      <c r="E77" s="184"/>
      <c r="H77" s="10" t="s">
        <v>15</v>
      </c>
      <c r="J77" s="10" t="s">
        <v>16</v>
      </c>
    </row>
    <row r="78" ht="16.5">
      <c r="A78" s="9" t="s">
        <v>274</v>
      </c>
    </row>
    <row r="79" spans="1:10" ht="16.5">
      <c r="A79" s="9" t="s">
        <v>275</v>
      </c>
      <c r="H79" s="10" t="s">
        <v>60</v>
      </c>
      <c r="J79" s="10" t="s">
        <v>60</v>
      </c>
    </row>
    <row r="80" ht="16.5">
      <c r="A80" s="9" t="s">
        <v>276</v>
      </c>
    </row>
    <row r="81" spans="1:10" ht="16.5">
      <c r="A81" s="9" t="s">
        <v>275</v>
      </c>
      <c r="H81" s="10" t="s">
        <v>60</v>
      </c>
      <c r="J81" s="10" t="s">
        <v>60</v>
      </c>
    </row>
    <row r="82" ht="16.5">
      <c r="A82" s="9" t="s">
        <v>277</v>
      </c>
    </row>
    <row r="83" spans="1:10" ht="16.5">
      <c r="A83" s="9" t="s">
        <v>278</v>
      </c>
      <c r="H83" s="10" t="s">
        <v>60</v>
      </c>
      <c r="J83" s="10" t="s">
        <v>60</v>
      </c>
    </row>
    <row r="84" ht="16.5">
      <c r="A84" s="9" t="s">
        <v>279</v>
      </c>
    </row>
    <row r="85" spans="1:10" ht="16.5">
      <c r="A85" s="9" t="s">
        <v>278</v>
      </c>
      <c r="H85" s="10" t="s">
        <v>60</v>
      </c>
      <c r="J85" s="10" t="s">
        <v>60</v>
      </c>
    </row>
    <row r="86" ht="16.5">
      <c r="A86" s="9" t="s">
        <v>280</v>
      </c>
    </row>
    <row r="87" ht="16.5">
      <c r="A87" s="9" t="s">
        <v>281</v>
      </c>
    </row>
    <row r="88" spans="1:10" ht="16.5">
      <c r="A88" s="9" t="s">
        <v>282</v>
      </c>
      <c r="H88" s="10" t="s">
        <v>60</v>
      </c>
      <c r="J88" s="10" t="s">
        <v>60</v>
      </c>
    </row>
    <row r="89" ht="16.5">
      <c r="A89" s="9" t="s">
        <v>283</v>
      </c>
    </row>
    <row r="90" ht="16.5">
      <c r="A90" s="9" t="s">
        <v>284</v>
      </c>
    </row>
    <row r="91" spans="8:10" ht="16.5">
      <c r="H91" s="10"/>
      <c r="J91" s="10"/>
    </row>
  </sheetData>
  <sheetProtection/>
  <mergeCells count="2">
    <mergeCell ref="A51:G51"/>
    <mergeCell ref="A48:G48"/>
  </mergeCells>
  <conditionalFormatting sqref="A43">
    <cfRule type="cellIs" priority="2" dxfId="1" operator="equal" stopIfTrue="1">
      <formula>0</formula>
    </cfRule>
  </conditionalFormatting>
  <printOptions/>
  <pageMargins left="0.91" right="0.29" top="0.36" bottom="0.52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9.140625" style="9" customWidth="1"/>
    <col min="7" max="7" width="4.00390625" style="9" customWidth="1"/>
    <col min="8" max="8" width="16.421875" style="9" customWidth="1"/>
    <col min="9" max="9" width="2.57421875" style="9" customWidth="1"/>
    <col min="10" max="10" width="15.140625" style="9" customWidth="1"/>
    <col min="11" max="11" width="10.28125" style="80" customWidth="1"/>
    <col min="12" max="16384" width="9.140625" style="9" customWidth="1"/>
  </cols>
  <sheetData>
    <row r="1" ht="17.25">
      <c r="A1" s="54" t="s">
        <v>290</v>
      </c>
    </row>
    <row r="2" spans="1:8" ht="17.25">
      <c r="A2" s="54" t="s">
        <v>291</v>
      </c>
      <c r="H2" s="9" t="s">
        <v>292</v>
      </c>
    </row>
    <row r="3" spans="1:11" ht="16.5">
      <c r="A3" s="160" t="s">
        <v>742</v>
      </c>
      <c r="H3" s="10" t="s">
        <v>15</v>
      </c>
      <c r="J3" s="10" t="s">
        <v>16</v>
      </c>
      <c r="K3" s="248"/>
    </row>
    <row r="4" ht="16.5">
      <c r="K4" s="248"/>
    </row>
    <row r="5" spans="1:11" ht="16.5">
      <c r="A5" s="160" t="s">
        <v>743</v>
      </c>
      <c r="K5" s="248"/>
    </row>
    <row r="6" spans="1:11" ht="16.5">
      <c r="A6" s="160" t="s">
        <v>744</v>
      </c>
      <c r="H6" s="10"/>
      <c r="J6" s="10"/>
      <c r="K6" s="248"/>
    </row>
    <row r="7" spans="1:11" ht="16.5">
      <c r="A7" s="369" t="s">
        <v>745</v>
      </c>
      <c r="B7" s="369"/>
      <c r="C7" s="369"/>
      <c r="D7" s="369"/>
      <c r="E7" s="369"/>
      <c r="F7" s="369"/>
      <c r="G7" s="369"/>
      <c r="H7" s="10"/>
      <c r="J7" s="10"/>
      <c r="K7" s="248"/>
    </row>
    <row r="8" spans="1:11" ht="16.5">
      <c r="A8" s="183" t="s">
        <v>746</v>
      </c>
      <c r="B8" s="7"/>
      <c r="C8" s="7"/>
      <c r="D8" s="7"/>
      <c r="E8" s="7"/>
      <c r="F8" s="7"/>
      <c r="G8" s="7"/>
      <c r="K8" s="248"/>
    </row>
    <row r="9" spans="1:11" ht="16.5">
      <c r="A9" s="369" t="s">
        <v>747</v>
      </c>
      <c r="B9" s="369"/>
      <c r="C9" s="369"/>
      <c r="D9" s="369"/>
      <c r="E9" s="369"/>
      <c r="F9" s="7"/>
      <c r="G9" s="7"/>
      <c r="H9" s="10"/>
      <c r="J9" s="10"/>
      <c r="K9" s="248"/>
    </row>
    <row r="10" spans="1:11" ht="16.5">
      <c r="A10" s="7"/>
      <c r="B10" s="7"/>
      <c r="C10" s="7"/>
      <c r="D10" s="7"/>
      <c r="E10" s="7"/>
      <c r="F10" s="7"/>
      <c r="G10" s="7"/>
      <c r="K10" s="248"/>
    </row>
    <row r="11" spans="1:11" ht="16.5">
      <c r="A11" s="160" t="s">
        <v>748</v>
      </c>
      <c r="H11" s="10" t="s">
        <v>15</v>
      </c>
      <c r="J11" s="10" t="s">
        <v>16</v>
      </c>
      <c r="K11" s="248"/>
    </row>
    <row r="12" ht="16.5">
      <c r="K12" s="248"/>
    </row>
    <row r="13" spans="1:11" ht="16.5">
      <c r="A13" s="160" t="s">
        <v>749</v>
      </c>
      <c r="H13" s="84" t="s">
        <v>15</v>
      </c>
      <c r="I13" s="5"/>
      <c r="J13" s="84" t="s">
        <v>16</v>
      </c>
      <c r="K13" s="248"/>
    </row>
    <row r="14" spans="1:11" ht="16.5">
      <c r="A14" s="369" t="s">
        <v>750</v>
      </c>
      <c r="B14" s="369"/>
      <c r="C14" s="369"/>
      <c r="D14" s="369"/>
      <c r="E14" s="369"/>
      <c r="F14" s="369"/>
      <c r="G14" s="7"/>
      <c r="H14" s="72">
        <v>39000000000</v>
      </c>
      <c r="I14" s="72"/>
      <c r="J14" s="72"/>
      <c r="K14" s="248"/>
    </row>
    <row r="15" spans="1:11" ht="16.5">
      <c r="A15" s="183" t="s">
        <v>751</v>
      </c>
      <c r="B15" s="7"/>
      <c r="C15" s="7"/>
      <c r="D15" s="7"/>
      <c r="E15" s="7"/>
      <c r="F15" s="7"/>
      <c r="G15" s="7"/>
      <c r="H15" s="72"/>
      <c r="I15" s="72"/>
      <c r="J15" s="72"/>
      <c r="K15" s="248"/>
    </row>
    <row r="16" spans="1:11" ht="16.5">
      <c r="A16" s="183" t="s">
        <v>752</v>
      </c>
      <c r="B16" s="7"/>
      <c r="C16" s="7"/>
      <c r="D16" s="7"/>
      <c r="E16" s="7"/>
      <c r="F16" s="7"/>
      <c r="G16" s="7"/>
      <c r="H16" s="75"/>
      <c r="I16" s="72"/>
      <c r="J16" s="75"/>
      <c r="K16" s="248"/>
    </row>
    <row r="17" spans="1:11" ht="16.5">
      <c r="A17" s="183" t="s">
        <v>753</v>
      </c>
      <c r="B17" s="7"/>
      <c r="C17" s="7"/>
      <c r="D17" s="7"/>
      <c r="E17" s="7"/>
      <c r="F17" s="7"/>
      <c r="G17" s="7"/>
      <c r="H17" s="72"/>
      <c r="I17" s="72"/>
      <c r="J17" s="72"/>
      <c r="K17" s="248"/>
    </row>
    <row r="18" spans="1:11" ht="16.5">
      <c r="A18" s="183" t="s">
        <v>754</v>
      </c>
      <c r="B18" s="7"/>
      <c r="C18" s="7"/>
      <c r="D18" s="7"/>
      <c r="E18" s="7"/>
      <c r="F18" s="7"/>
      <c r="G18" s="7"/>
      <c r="H18" s="72">
        <v>9750000000</v>
      </c>
      <c r="I18" s="72"/>
      <c r="J18" s="72"/>
      <c r="K18" s="248"/>
    </row>
    <row r="19" spans="8:11" ht="16.5">
      <c r="H19" s="5"/>
      <c r="I19" s="5"/>
      <c r="J19" s="5"/>
      <c r="K19" s="248"/>
    </row>
    <row r="20" spans="1:11" ht="16.5">
      <c r="A20" s="353" t="s">
        <v>755</v>
      </c>
      <c r="B20" s="353"/>
      <c r="C20" s="353"/>
      <c r="D20" s="353"/>
      <c r="E20" s="353"/>
      <c r="F20" s="353"/>
      <c r="G20" s="353"/>
      <c r="H20" s="84" t="s">
        <v>15</v>
      </c>
      <c r="I20" s="5"/>
      <c r="J20" s="84" t="s">
        <v>16</v>
      </c>
      <c r="K20" s="248"/>
    </row>
    <row r="21" spans="1:11" ht="16.5">
      <c r="A21" s="183" t="s">
        <v>756</v>
      </c>
      <c r="B21" s="7"/>
      <c r="C21" s="7"/>
      <c r="D21" s="7"/>
      <c r="E21" s="7"/>
      <c r="F21" s="7"/>
      <c r="H21" s="72">
        <v>49480000000</v>
      </c>
      <c r="I21" s="72"/>
      <c r="J21" s="72"/>
      <c r="K21" s="248"/>
    </row>
    <row r="22" spans="1:11" ht="16.5">
      <c r="A22" s="183" t="s">
        <v>757</v>
      </c>
      <c r="B22" s="7"/>
      <c r="C22" s="7"/>
      <c r="D22" s="7"/>
      <c r="E22" s="7"/>
      <c r="F22" s="7"/>
      <c r="H22" s="72">
        <v>50000000</v>
      </c>
      <c r="I22" s="5"/>
      <c r="J22" s="72"/>
      <c r="K22" s="248"/>
    </row>
    <row r="23" spans="1:11" ht="16.5">
      <c r="A23" s="7"/>
      <c r="B23" s="7"/>
      <c r="C23" s="7"/>
      <c r="D23" s="7"/>
      <c r="E23" s="7"/>
      <c r="F23" s="7"/>
      <c r="H23" s="5"/>
      <c r="I23" s="5"/>
      <c r="J23" s="5"/>
      <c r="K23" s="248"/>
    </row>
    <row r="24" ht="16.5">
      <c r="K24" s="248"/>
    </row>
    <row r="25" spans="1:11" ht="17.25">
      <c r="A25" s="54" t="s">
        <v>293</v>
      </c>
      <c r="K25" s="248"/>
    </row>
    <row r="26" spans="1:11" ht="16.5">
      <c r="A26" s="9" t="s">
        <v>294</v>
      </c>
      <c r="K26" s="248"/>
    </row>
    <row r="27" spans="1:11" ht="16.5">
      <c r="A27" s="9" t="s">
        <v>295</v>
      </c>
      <c r="K27" s="248"/>
    </row>
    <row r="28" spans="1:11" ht="16.5">
      <c r="A28" s="9" t="s">
        <v>296</v>
      </c>
      <c r="K28" s="248"/>
    </row>
    <row r="29" spans="1:11" ht="16.5">
      <c r="A29" s="9" t="s">
        <v>297</v>
      </c>
      <c r="K29" s="248"/>
    </row>
    <row r="30" spans="1:11" ht="16.5">
      <c r="A30" s="9" t="s">
        <v>298</v>
      </c>
      <c r="K30" s="248"/>
    </row>
    <row r="31" spans="1:11" ht="16.5">
      <c r="A31" s="9" t="s">
        <v>299</v>
      </c>
      <c r="K31" s="248"/>
    </row>
    <row r="32" spans="1:11" ht="16.5">
      <c r="A32" s="9" t="s">
        <v>300</v>
      </c>
      <c r="K32" s="248"/>
    </row>
    <row r="33" spans="1:11" ht="16.5">
      <c r="A33" s="9" t="s">
        <v>301</v>
      </c>
      <c r="K33" s="248"/>
    </row>
    <row r="34" spans="1:11" ht="16.5">
      <c r="A34" s="9" t="s">
        <v>302</v>
      </c>
      <c r="K34" s="248"/>
    </row>
    <row r="35" ht="16.5">
      <c r="K35" s="248"/>
    </row>
    <row r="36" spans="7:11" ht="16.5">
      <c r="G36" s="372" t="s">
        <v>758</v>
      </c>
      <c r="H36" s="372"/>
      <c r="I36" s="372"/>
      <c r="J36" s="372"/>
      <c r="K36" s="248"/>
    </row>
    <row r="37" spans="1:11" ht="16.5">
      <c r="A37" s="67" t="s">
        <v>303</v>
      </c>
      <c r="E37" s="9" t="s">
        <v>14</v>
      </c>
      <c r="H37" s="372" t="s">
        <v>1</v>
      </c>
      <c r="I37" s="372"/>
      <c r="J37" s="372"/>
      <c r="K37" s="248"/>
    </row>
    <row r="38" ht="16.5">
      <c r="K38" s="248"/>
    </row>
    <row r="39" ht="16.5">
      <c r="K39" s="248"/>
    </row>
    <row r="40" ht="16.5">
      <c r="K40" s="248"/>
    </row>
    <row r="41" ht="16.5">
      <c r="K41" s="248"/>
    </row>
    <row r="42" ht="16.5">
      <c r="K42" s="248"/>
    </row>
    <row r="43" spans="1:11" ht="31.5" customHeight="1">
      <c r="A43" s="68" t="s">
        <v>312</v>
      </c>
      <c r="D43" s="378" t="s">
        <v>17</v>
      </c>
      <c r="E43" s="378"/>
      <c r="F43" s="378"/>
      <c r="G43" s="378"/>
      <c r="H43" s="378" t="s">
        <v>311</v>
      </c>
      <c r="I43" s="378"/>
      <c r="J43" s="378"/>
      <c r="K43" s="248"/>
    </row>
    <row r="44" ht="16.5">
      <c r="K44" s="248"/>
    </row>
    <row r="45" ht="16.5">
      <c r="K45" s="248"/>
    </row>
  </sheetData>
  <sheetProtection/>
  <mergeCells count="8">
    <mergeCell ref="H43:J43"/>
    <mergeCell ref="D43:G43"/>
    <mergeCell ref="H37:J37"/>
    <mergeCell ref="A7:G7"/>
    <mergeCell ref="A9:E9"/>
    <mergeCell ref="A14:F14"/>
    <mergeCell ref="A20:G20"/>
    <mergeCell ref="G36:J36"/>
  </mergeCells>
  <printOptions/>
  <pageMargins left="0.76" right="0.17" top="0.66" bottom="0.28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29.8515625" style="234" customWidth="1"/>
    <col min="2" max="2" width="1.28515625" style="234" customWidth="1"/>
    <col min="3" max="3" width="32.140625" style="234" customWidth="1"/>
    <col min="4" max="16384" width="9.140625" style="234" customWidth="1"/>
  </cols>
  <sheetData>
    <row r="1" spans="1:3" ht="15">
      <c r="A1" s="233" t="s">
        <v>4</v>
      </c>
      <c r="C1" s="234" t="b">
        <f>"Deleted By K"</f>
        <v>1</v>
      </c>
    </row>
    <row r="2" ht="15.75" thickBot="1">
      <c r="A2" s="233" t="s">
        <v>780</v>
      </c>
    </row>
    <row r="3" spans="1:3" ht="13.5" thickBot="1">
      <c r="A3" s="235" t="s">
        <v>781</v>
      </c>
      <c r="C3" s="236" t="s">
        <v>782</v>
      </c>
    </row>
    <row r="4" spans="1:3" ht="12.75">
      <c r="A4" s="235">
        <v>3</v>
      </c>
      <c r="C4" s="237" t="e">
        <f>"Delete"</f>
        <v>#N/A</v>
      </c>
    </row>
    <row r="5" ht="12.75">
      <c r="C5" s="237" t="b">
        <f>"Deleted By K"</f>
        <v>1</v>
      </c>
    </row>
    <row r="6" ht="13.5" thickBot="1">
      <c r="C6" s="237" t="b">
        <f>"Deleted By"</f>
        <v>1</v>
      </c>
    </row>
    <row r="7" spans="1:3" ht="12.75">
      <c r="A7" s="238" t="s">
        <v>783</v>
      </c>
      <c r="C7" s="237" t="b">
        <f>"D"</f>
        <v>1</v>
      </c>
    </row>
    <row r="8" spans="1:3" ht="12.75">
      <c r="A8" s="239" t="s">
        <v>784</v>
      </c>
      <c r="C8" s="237" t="b">
        <f>""</f>
        <v>0</v>
      </c>
    </row>
    <row r="9" spans="1:3" ht="12.75">
      <c r="A9" s="240" t="s">
        <v>785</v>
      </c>
      <c r="C9" s="237" t="b">
        <f>"Del"</f>
        <v>1</v>
      </c>
    </row>
    <row r="10" spans="1:3" ht="12.75">
      <c r="A10" s="239" t="s">
        <v>786</v>
      </c>
      <c r="C10" s="237" t="e">
        <f>"Delete"</f>
        <v>#N/A</v>
      </c>
    </row>
    <row r="11" spans="1:3" ht="13.5" thickBot="1">
      <c r="A11" s="241" t="s">
        <v>787</v>
      </c>
      <c r="C11" s="237" t="b">
        <f>"Deleted By Kaspersky Lab A"</f>
        <v>1</v>
      </c>
    </row>
    <row r="12" ht="12.75">
      <c r="C12" s="237" t="b">
        <f>"Deleted By Kaspersky Lab AV "</f>
        <v>1</v>
      </c>
    </row>
    <row r="13" ht="13.5" thickBot="1">
      <c r="C13" s="237" t="b">
        <f>"Deleted By K"</f>
        <v>1</v>
      </c>
    </row>
    <row r="14" spans="1:3" ht="13.5" thickBot="1">
      <c r="A14" s="236" t="s">
        <v>788</v>
      </c>
      <c r="C14" s="242" t="b">
        <f>"D"</f>
        <v>1</v>
      </c>
    </row>
    <row r="15" ht="12.75">
      <c r="A15" s="237" t="b">
        <f>"Deleted By Kaspersky Lab AV Deleted By K"</f>
        <v>1</v>
      </c>
    </row>
    <row r="16" ht="13.5" thickBot="1">
      <c r="A16" s="237" t="b">
        <f>"Deleted By Kaspersky Lab AV Deleted By Kaspersky Lab AV Deleted B"</f>
        <v>1</v>
      </c>
    </row>
    <row r="17" spans="1:3" ht="13.5" thickBot="1">
      <c r="A17" s="242" t="b">
        <f>"D"</f>
        <v>1</v>
      </c>
      <c r="C17" s="236" t="s">
        <v>5</v>
      </c>
    </row>
    <row r="18" ht="12.75">
      <c r="C18" s="237" t="b">
        <f>"Deleted By Kaspersky Lab AV Deleted By "</f>
        <v>1</v>
      </c>
    </row>
    <row r="19" ht="12.75">
      <c r="C19" s="237" t="b">
        <f>"Deleted By Kaspersky Lab A"</f>
        <v>1</v>
      </c>
    </row>
    <row r="20" spans="1:3" ht="12.75">
      <c r="A20" s="243" t="s">
        <v>6</v>
      </c>
      <c r="C20" s="237" t="b">
        <f>"Deleted By Kaspersky "</f>
        <v>1</v>
      </c>
    </row>
    <row r="21" spans="1:3" ht="12.75">
      <c r="A21" s="244">
        <f>"Deleted By Kaspersky Lab AV Deleted By"</f>
        <v>0</v>
      </c>
      <c r="C21" s="237" t="b">
        <f>"Deleted By Kaspersky "</f>
        <v>1</v>
      </c>
    </row>
    <row r="22" spans="1:3" ht="12.75">
      <c r="A22" s="237" t="b">
        <f>"Deleted "</f>
        <v>1</v>
      </c>
      <c r="C22" s="237" t="b">
        <f>"Deleted By Kaspersky Lab AV Deleted By "</f>
        <v>1</v>
      </c>
    </row>
    <row r="23" spans="1:3" ht="12.75">
      <c r="A23" s="237" t="b">
        <f>"Deleted By"</f>
        <v>1</v>
      </c>
      <c r="C23" s="242" t="b">
        <f>"D"</f>
        <v>1</v>
      </c>
    </row>
    <row r="24" ht="12.75">
      <c r="A24" s="237" t="b">
        <f>"D"</f>
        <v>1</v>
      </c>
    </row>
    <row r="25" ht="12.75">
      <c r="A25" s="237" t="b">
        <f>""</f>
        <v>0</v>
      </c>
    </row>
    <row r="26" spans="1:3" ht="13.5" thickBot="1">
      <c r="A26" s="237" t="b">
        <f>"Dele"</f>
        <v>1</v>
      </c>
      <c r="C26" s="245" t="s">
        <v>7</v>
      </c>
    </row>
    <row r="27" spans="1:3" ht="12.75">
      <c r="A27" s="237" t="b">
        <f>"Dele"</f>
        <v>1</v>
      </c>
      <c r="C27" s="237" t="e">
        <f>"Delete"</f>
        <v>#N/A</v>
      </c>
    </row>
    <row r="28" spans="1:3" ht="12.75">
      <c r="A28" s="237" t="b">
        <f>"Dele"</f>
        <v>1</v>
      </c>
      <c r="C28" s="237" t="b">
        <f>"Deleted "</f>
        <v>1</v>
      </c>
    </row>
    <row r="29" spans="1:3" ht="12.75">
      <c r="A29" s="237" t="b">
        <f>"D"</f>
        <v>1</v>
      </c>
      <c r="C29" s="237" t="e">
        <f>"Deleted By"</f>
        <v>#VALUE!</v>
      </c>
    </row>
    <row r="30" spans="1:3" ht="12.75">
      <c r="A30" s="237" t="e">
        <f>"Delete"</f>
        <v>#N/A</v>
      </c>
      <c r="C30" s="237" t="b">
        <f>"D"</f>
        <v>1</v>
      </c>
    </row>
    <row r="31" spans="1:3" ht="12.75">
      <c r="A31" s="237" t="e">
        <f>"Deleted By Kasper"</f>
        <v>#VALUE!</v>
      </c>
      <c r="C31" s="237" t="b">
        <f>"Del"</f>
        <v>1</v>
      </c>
    </row>
    <row r="32" spans="1:3" ht="12.75">
      <c r="A32" s="237" t="b">
        <f>"Deleted By Kaspersky"</f>
        <v>1</v>
      </c>
      <c r="C32" s="237" t="b">
        <f>"D"</f>
        <v>1</v>
      </c>
    </row>
    <row r="33" spans="1:3" ht="12.75">
      <c r="A33" s="237" t="b">
        <f>"Deleted By Kaspersk"</f>
        <v>1</v>
      </c>
      <c r="C33" s="237" t="e">
        <f>"Delete"</f>
        <v>#N/A</v>
      </c>
    </row>
    <row r="34" spans="1:3" ht="12.75">
      <c r="A34" s="237" t="b">
        <f>"Deleted By Kaspersky"</f>
        <v>1</v>
      </c>
      <c r="C34" s="237" t="e">
        <f>"Deleted By Kasper"</f>
        <v>#VALUE!</v>
      </c>
    </row>
    <row r="35" spans="1:3" ht="12.75">
      <c r="A35" s="237" t="b">
        <f>"Deleted By Kaspers"</f>
        <v>1</v>
      </c>
      <c r="C35" s="237" t="e">
        <f>""</f>
        <v>#VALUE!</v>
      </c>
    </row>
    <row r="36" spans="1:3" ht="12.75">
      <c r="A36" s="237" t="b">
        <f>"D"</f>
        <v>1</v>
      </c>
      <c r="C36" s="242" t="b">
        <f>"D"</f>
        <v>1</v>
      </c>
    </row>
    <row r="37" ht="12.75">
      <c r="A37" s="237" t="b">
        <f>"D"</f>
        <v>1</v>
      </c>
    </row>
    <row r="38" ht="12.75">
      <c r="A38" s="237" t="b">
        <f>"D"</f>
        <v>1</v>
      </c>
    </row>
    <row r="39" spans="1:3" ht="12.75">
      <c r="A39" s="237" t="b">
        <f>"Delete"</f>
        <v>1</v>
      </c>
      <c r="C39" s="244" t="b">
        <f>"Deleted By Kaspersky"</f>
        <v>1</v>
      </c>
    </row>
    <row r="40" spans="1:3" ht="12.75">
      <c r="A40" s="237" t="b">
        <f>"D"</f>
        <v>1</v>
      </c>
      <c r="C40" s="237" t="b">
        <f>"Deleted By Kaspersky Lab AV Deleted By Kaspersky Lab AV Dele"</f>
        <v>1</v>
      </c>
    </row>
    <row r="41" spans="1:3" ht="12.75">
      <c r="A41" s="242" t="b">
        <f>"D"</f>
        <v>1</v>
      </c>
      <c r="C41" s="242" t="b">
        <f>"D"</f>
        <v>1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88" customWidth="1"/>
    <col min="2" max="2" width="41.140625" style="88" customWidth="1"/>
    <col min="3" max="3" width="7.28125" style="88" customWidth="1"/>
    <col min="4" max="4" width="8.140625" style="89" customWidth="1"/>
    <col min="5" max="5" width="16.140625" style="287" customWidth="1"/>
    <col min="6" max="6" width="16.57421875" style="287" bestFit="1" customWidth="1"/>
  </cols>
  <sheetData>
    <row r="1" spans="1:6" ht="15">
      <c r="A1" s="2" t="s">
        <v>8</v>
      </c>
      <c r="B1" s="85"/>
      <c r="C1" s="85"/>
      <c r="D1" s="86"/>
      <c r="E1" s="342" t="s">
        <v>408</v>
      </c>
      <c r="F1" s="342"/>
    </row>
    <row r="2" spans="1:6" ht="15">
      <c r="A2" s="76" t="s">
        <v>304</v>
      </c>
      <c r="B2" s="85"/>
      <c r="C2" s="85"/>
      <c r="D2" s="86"/>
      <c r="E2" s="343" t="s">
        <v>409</v>
      </c>
      <c r="F2" s="343"/>
    </row>
    <row r="3" spans="1:6" ht="15">
      <c r="A3" s="76" t="s">
        <v>9</v>
      </c>
      <c r="B3" s="85"/>
      <c r="C3" s="85"/>
      <c r="D3" s="86"/>
      <c r="E3" s="343" t="s">
        <v>410</v>
      </c>
      <c r="F3" s="343"/>
    </row>
    <row r="4" spans="1:6" ht="15">
      <c r="A4" s="76" t="s">
        <v>10</v>
      </c>
      <c r="B4" s="85"/>
      <c r="C4" s="85"/>
      <c r="D4" s="86"/>
      <c r="E4" s="271"/>
      <c r="F4" s="272"/>
    </row>
    <row r="5" spans="1:6" ht="15">
      <c r="A5" s="76"/>
      <c r="B5" s="85"/>
      <c r="C5" s="85"/>
      <c r="D5" s="86"/>
      <c r="E5" s="271"/>
      <c r="F5" s="272"/>
    </row>
    <row r="6" spans="1:6" ht="19.5">
      <c r="A6" s="344" t="s">
        <v>411</v>
      </c>
      <c r="B6" s="344"/>
      <c r="C6" s="344"/>
      <c r="D6" s="344"/>
      <c r="E6" s="344"/>
      <c r="F6" s="344"/>
    </row>
    <row r="7" spans="1:6" ht="15">
      <c r="A7" s="87"/>
      <c r="B7" s="347" t="s">
        <v>412</v>
      </c>
      <c r="C7" s="347"/>
      <c r="D7" s="347"/>
      <c r="E7" s="347"/>
      <c r="F7" s="347"/>
    </row>
    <row r="8" spans="1:6" ht="15">
      <c r="A8" s="348"/>
      <c r="B8" s="348"/>
      <c r="C8" s="348"/>
      <c r="D8" s="348"/>
      <c r="E8" s="348"/>
      <c r="F8" s="348"/>
    </row>
    <row r="10" spans="2:6" ht="15">
      <c r="B10" s="90"/>
      <c r="C10" s="90"/>
      <c r="D10" s="90"/>
      <c r="E10" s="349" t="s">
        <v>413</v>
      </c>
      <c r="F10" s="273" t="s">
        <v>414</v>
      </c>
    </row>
    <row r="11" spans="2:6" ht="15">
      <c r="B11" s="91"/>
      <c r="C11" s="91" t="s">
        <v>415</v>
      </c>
      <c r="D11" s="91" t="s">
        <v>416</v>
      </c>
      <c r="E11" s="350"/>
      <c r="F11" s="274" t="s">
        <v>417</v>
      </c>
    </row>
    <row r="12" spans="2:6" ht="15">
      <c r="B12" s="92" t="s">
        <v>325</v>
      </c>
      <c r="C12" s="92" t="s">
        <v>418</v>
      </c>
      <c r="D12" s="93"/>
      <c r="E12" s="351"/>
      <c r="F12" s="275" t="s">
        <v>419</v>
      </c>
    </row>
    <row r="13" spans="2:6" ht="15">
      <c r="B13" s="94">
        <v>1</v>
      </c>
      <c r="C13" s="94">
        <v>2</v>
      </c>
      <c r="D13" s="94">
        <v>3</v>
      </c>
      <c r="E13" s="276">
        <v>4</v>
      </c>
      <c r="F13" s="276">
        <v>5</v>
      </c>
    </row>
    <row r="14" spans="2:6" ht="16.5">
      <c r="B14" s="95" t="s">
        <v>420</v>
      </c>
      <c r="C14" s="95">
        <v>100</v>
      </c>
      <c r="D14" s="95"/>
      <c r="E14" s="277">
        <v>44140562885</v>
      </c>
      <c r="F14" s="277">
        <v>41417324678</v>
      </c>
    </row>
    <row r="15" spans="2:6" ht="15">
      <c r="B15" s="96" t="s">
        <v>421</v>
      </c>
      <c r="C15" s="97">
        <v>110</v>
      </c>
      <c r="D15" s="97"/>
      <c r="E15" s="278">
        <v>13616483102</v>
      </c>
      <c r="F15" s="278">
        <v>13980714580</v>
      </c>
    </row>
    <row r="16" spans="2:6" ht="15">
      <c r="B16" s="98" t="s">
        <v>326</v>
      </c>
      <c r="C16" s="99">
        <v>111</v>
      </c>
      <c r="D16" s="99"/>
      <c r="E16" s="279">
        <v>4616483102</v>
      </c>
      <c r="F16" s="279">
        <v>4980714580</v>
      </c>
    </row>
    <row r="17" spans="2:6" ht="15">
      <c r="B17" s="98" t="s">
        <v>334</v>
      </c>
      <c r="C17" s="99">
        <v>112</v>
      </c>
      <c r="D17" s="99"/>
      <c r="E17" s="279">
        <v>9000000000</v>
      </c>
      <c r="F17" s="279">
        <v>9000000000</v>
      </c>
    </row>
    <row r="18" spans="2:6" ht="15">
      <c r="B18" s="100" t="s">
        <v>422</v>
      </c>
      <c r="C18" s="101">
        <v>120</v>
      </c>
      <c r="D18" s="99"/>
      <c r="E18" s="280">
        <v>0</v>
      </c>
      <c r="F18" s="280">
        <v>0</v>
      </c>
    </row>
    <row r="19" spans="2:6" ht="15">
      <c r="B19" s="98" t="s">
        <v>423</v>
      </c>
      <c r="C19" s="99">
        <v>121</v>
      </c>
      <c r="D19" s="99"/>
      <c r="E19" s="279"/>
      <c r="F19" s="279"/>
    </row>
    <row r="20" spans="2:6" ht="30">
      <c r="B20" s="98" t="s">
        <v>424</v>
      </c>
      <c r="C20" s="99">
        <v>122</v>
      </c>
      <c r="D20" s="99"/>
      <c r="E20" s="279"/>
      <c r="F20" s="279"/>
    </row>
    <row r="21" spans="2:6" ht="15">
      <c r="B21" s="98" t="s">
        <v>425</v>
      </c>
      <c r="C21" s="99">
        <v>123</v>
      </c>
      <c r="D21" s="99"/>
      <c r="E21" s="279"/>
      <c r="F21" s="279"/>
    </row>
    <row r="22" spans="2:6" ht="15">
      <c r="B22" s="100" t="s">
        <v>426</v>
      </c>
      <c r="C22" s="101">
        <v>130</v>
      </c>
      <c r="D22" s="101"/>
      <c r="E22" s="280">
        <v>16210910778</v>
      </c>
      <c r="F22" s="280">
        <v>11952655619</v>
      </c>
    </row>
    <row r="23" spans="2:6" ht="15">
      <c r="B23" s="98" t="s">
        <v>427</v>
      </c>
      <c r="C23" s="99">
        <v>131</v>
      </c>
      <c r="D23" s="99"/>
      <c r="E23" s="279">
        <v>15378851704</v>
      </c>
      <c r="F23" s="279">
        <v>11025010975</v>
      </c>
    </row>
    <row r="24" spans="2:6" ht="15">
      <c r="B24" s="98" t="s">
        <v>428</v>
      </c>
      <c r="C24" s="99">
        <v>132</v>
      </c>
      <c r="D24" s="99"/>
      <c r="E24" s="279">
        <v>142064074</v>
      </c>
      <c r="F24" s="279">
        <v>116589074</v>
      </c>
    </row>
    <row r="25" spans="2:6" ht="15">
      <c r="B25" s="98" t="s">
        <v>429</v>
      </c>
      <c r="C25" s="99">
        <v>133</v>
      </c>
      <c r="D25" s="99"/>
      <c r="E25" s="279"/>
      <c r="F25" s="279"/>
    </row>
    <row r="26" spans="2:6" ht="30">
      <c r="B26" s="98" t="s">
        <v>327</v>
      </c>
      <c r="C26" s="99">
        <v>134</v>
      </c>
      <c r="D26" s="99"/>
      <c r="E26" s="279"/>
      <c r="F26" s="279"/>
    </row>
    <row r="27" spans="2:6" ht="15">
      <c r="B27" s="98" t="s">
        <v>430</v>
      </c>
      <c r="C27" s="99">
        <v>135</v>
      </c>
      <c r="D27" s="99"/>
      <c r="E27" s="279"/>
      <c r="F27" s="279"/>
    </row>
    <row r="28" spans="2:6" ht="15">
      <c r="B28" s="98" t="s">
        <v>431</v>
      </c>
      <c r="C28" s="99">
        <v>136</v>
      </c>
      <c r="D28" s="99"/>
      <c r="E28" s="279">
        <v>689995000</v>
      </c>
      <c r="F28" s="279">
        <v>811055570</v>
      </c>
    </row>
    <row r="29" spans="2:6" ht="15">
      <c r="B29" s="98" t="s">
        <v>432</v>
      </c>
      <c r="C29" s="99">
        <v>137</v>
      </c>
      <c r="D29" s="99"/>
      <c r="E29" s="279"/>
      <c r="F29" s="279"/>
    </row>
    <row r="30" spans="2:6" ht="15">
      <c r="B30" s="98" t="s">
        <v>433</v>
      </c>
      <c r="C30" s="99">
        <v>139</v>
      </c>
      <c r="D30" s="99"/>
      <c r="E30" s="279"/>
      <c r="F30" s="279"/>
    </row>
    <row r="31" spans="2:6" ht="15">
      <c r="B31" s="100" t="s">
        <v>434</v>
      </c>
      <c r="C31" s="101">
        <v>140</v>
      </c>
      <c r="D31" s="99"/>
      <c r="E31" s="280">
        <v>13507881259</v>
      </c>
      <c r="F31" s="280">
        <v>14474652419</v>
      </c>
    </row>
    <row r="32" spans="2:6" ht="15">
      <c r="B32" s="98" t="s">
        <v>328</v>
      </c>
      <c r="C32" s="99">
        <v>141</v>
      </c>
      <c r="D32" s="99"/>
      <c r="E32" s="279">
        <v>13507881259</v>
      </c>
      <c r="F32" s="279">
        <v>14474652419</v>
      </c>
    </row>
    <row r="33" spans="2:6" ht="15">
      <c r="B33" s="98" t="s">
        <v>329</v>
      </c>
      <c r="C33" s="99">
        <v>149</v>
      </c>
      <c r="D33" s="99"/>
      <c r="E33" s="279"/>
      <c r="F33" s="279"/>
    </row>
    <row r="34" spans="2:6" ht="15">
      <c r="B34" s="100" t="s">
        <v>435</v>
      </c>
      <c r="C34" s="101">
        <v>150</v>
      </c>
      <c r="D34" s="101"/>
      <c r="E34" s="280">
        <v>805287746</v>
      </c>
      <c r="F34" s="280">
        <v>1009302060</v>
      </c>
    </row>
    <row r="35" spans="2:6" ht="15">
      <c r="B35" s="98" t="s">
        <v>436</v>
      </c>
      <c r="C35" s="99">
        <v>151</v>
      </c>
      <c r="D35" s="99"/>
      <c r="E35" s="279">
        <v>55959180</v>
      </c>
      <c r="F35" s="279">
        <v>84797829</v>
      </c>
    </row>
    <row r="36" spans="2:6" ht="15">
      <c r="B36" s="98" t="s">
        <v>330</v>
      </c>
      <c r="C36" s="99">
        <v>152</v>
      </c>
      <c r="D36" s="99"/>
      <c r="E36" s="279"/>
      <c r="F36" s="279"/>
    </row>
    <row r="37" spans="2:6" ht="15">
      <c r="B37" s="98" t="s">
        <v>437</v>
      </c>
      <c r="C37" s="99">
        <v>153</v>
      </c>
      <c r="D37" s="99"/>
      <c r="E37" s="279">
        <v>590204066</v>
      </c>
      <c r="F37" s="279">
        <v>835535231</v>
      </c>
    </row>
    <row r="38" spans="2:6" ht="15">
      <c r="B38" s="98" t="s">
        <v>438</v>
      </c>
      <c r="C38" s="99">
        <v>154</v>
      </c>
      <c r="D38" s="101"/>
      <c r="E38" s="280"/>
      <c r="F38" s="280"/>
    </row>
    <row r="39" spans="2:6" ht="15">
      <c r="B39" s="103" t="s">
        <v>439</v>
      </c>
      <c r="C39" s="104">
        <v>155</v>
      </c>
      <c r="D39" s="104"/>
      <c r="E39" s="281">
        <v>159124500</v>
      </c>
      <c r="F39" s="281">
        <v>88969000</v>
      </c>
    </row>
    <row r="40" spans="2:6" ht="15">
      <c r="B40" s="105" t="s">
        <v>440</v>
      </c>
      <c r="C40" s="106">
        <v>200</v>
      </c>
      <c r="D40" s="106"/>
      <c r="E40" s="282">
        <v>75587859233</v>
      </c>
      <c r="F40" s="282">
        <v>76786554477</v>
      </c>
    </row>
    <row r="41" spans="2:6" ht="15">
      <c r="B41" s="96" t="s">
        <v>441</v>
      </c>
      <c r="C41" s="97">
        <v>210</v>
      </c>
      <c r="D41" s="97"/>
      <c r="E41" s="278"/>
      <c r="F41" s="278"/>
    </row>
    <row r="42" spans="2:6" ht="15">
      <c r="B42" s="98" t="s">
        <v>331</v>
      </c>
      <c r="C42" s="99">
        <v>211</v>
      </c>
      <c r="D42" s="99"/>
      <c r="E42" s="279"/>
      <c r="F42" s="279"/>
    </row>
    <row r="43" spans="2:6" ht="15">
      <c r="B43" s="98" t="s">
        <v>442</v>
      </c>
      <c r="C43" s="99">
        <v>212</v>
      </c>
      <c r="D43" s="99"/>
      <c r="E43" s="279"/>
      <c r="F43" s="279"/>
    </row>
    <row r="44" spans="2:6" ht="15">
      <c r="B44" s="98" t="s">
        <v>443</v>
      </c>
      <c r="C44" s="99">
        <v>213</v>
      </c>
      <c r="D44" s="99"/>
      <c r="E44" s="279"/>
      <c r="F44" s="279"/>
    </row>
    <row r="45" spans="2:6" ht="15">
      <c r="B45" s="98" t="s">
        <v>444</v>
      </c>
      <c r="C45" s="99">
        <v>214</v>
      </c>
      <c r="D45" s="99"/>
      <c r="E45" s="279"/>
      <c r="F45" s="279"/>
    </row>
    <row r="46" spans="2:6" ht="15">
      <c r="B46" s="98" t="s">
        <v>445</v>
      </c>
      <c r="C46" s="99">
        <v>215</v>
      </c>
      <c r="D46" s="99"/>
      <c r="E46" s="279"/>
      <c r="F46" s="279"/>
    </row>
    <row r="47" spans="2:6" ht="15">
      <c r="B47" s="98" t="s">
        <v>446</v>
      </c>
      <c r="C47" s="99">
        <v>216</v>
      </c>
      <c r="D47" s="99"/>
      <c r="E47" s="279"/>
      <c r="F47" s="279"/>
    </row>
    <row r="48" spans="2:6" ht="15">
      <c r="B48" s="98" t="s">
        <v>447</v>
      </c>
      <c r="C48" s="99">
        <v>219</v>
      </c>
      <c r="D48" s="99"/>
      <c r="E48" s="279"/>
      <c r="F48" s="279"/>
    </row>
    <row r="49" spans="2:6" ht="15">
      <c r="B49" s="100" t="s">
        <v>448</v>
      </c>
      <c r="C49" s="101">
        <v>220</v>
      </c>
      <c r="D49" s="101"/>
      <c r="E49" s="280">
        <v>73490380735</v>
      </c>
      <c r="F49" s="280">
        <v>74399090884</v>
      </c>
    </row>
    <row r="50" spans="2:6" ht="15">
      <c r="B50" s="98" t="s">
        <v>449</v>
      </c>
      <c r="C50" s="99">
        <v>221</v>
      </c>
      <c r="D50" s="99"/>
      <c r="E50" s="279">
        <v>52910374299</v>
      </c>
      <c r="F50" s="279">
        <v>53679489963</v>
      </c>
    </row>
    <row r="51" spans="2:6" ht="15">
      <c r="B51" s="98" t="s">
        <v>450</v>
      </c>
      <c r="C51" s="99">
        <v>222</v>
      </c>
      <c r="D51" s="99"/>
      <c r="E51" s="279">
        <v>65932303918</v>
      </c>
      <c r="F51" s="279">
        <v>65932303918</v>
      </c>
    </row>
    <row r="52" spans="2:6" ht="15">
      <c r="B52" s="98" t="s">
        <v>451</v>
      </c>
      <c r="C52" s="99">
        <v>223</v>
      </c>
      <c r="D52" s="99"/>
      <c r="E52" s="279">
        <v>-13021929619</v>
      </c>
      <c r="F52" s="279">
        <v>-12252813955</v>
      </c>
    </row>
    <row r="53" spans="2:6" ht="15">
      <c r="B53" s="98" t="s">
        <v>452</v>
      </c>
      <c r="C53" s="99">
        <v>224</v>
      </c>
      <c r="D53" s="99"/>
      <c r="E53" s="279">
        <v>0</v>
      </c>
      <c r="F53" s="279">
        <v>0</v>
      </c>
    </row>
    <row r="54" spans="2:6" ht="15">
      <c r="B54" s="98" t="s">
        <v>450</v>
      </c>
      <c r="C54" s="99">
        <v>225</v>
      </c>
      <c r="D54" s="99"/>
      <c r="E54" s="279"/>
      <c r="F54" s="279"/>
    </row>
    <row r="55" spans="2:6" ht="15">
      <c r="B55" s="98" t="s">
        <v>451</v>
      </c>
      <c r="C55" s="99">
        <v>226</v>
      </c>
      <c r="D55" s="99"/>
      <c r="E55" s="279"/>
      <c r="F55" s="279"/>
    </row>
    <row r="56" spans="2:6" ht="15">
      <c r="B56" s="98" t="s">
        <v>453</v>
      </c>
      <c r="C56" s="99">
        <v>227</v>
      </c>
      <c r="D56" s="99"/>
      <c r="E56" s="279">
        <v>20580006436</v>
      </c>
      <c r="F56" s="279">
        <v>20719600921</v>
      </c>
    </row>
    <row r="57" spans="2:6" ht="15">
      <c r="B57" s="98" t="s">
        <v>450</v>
      </c>
      <c r="C57" s="99">
        <v>228</v>
      </c>
      <c r="D57" s="99"/>
      <c r="E57" s="279">
        <v>21965117967</v>
      </c>
      <c r="F57" s="279">
        <v>21965117967</v>
      </c>
    </row>
    <row r="58" spans="2:6" ht="15">
      <c r="B58" s="98" t="s">
        <v>451</v>
      </c>
      <c r="C58" s="99">
        <v>229</v>
      </c>
      <c r="D58" s="99"/>
      <c r="E58" s="279">
        <v>-1385111531</v>
      </c>
      <c r="F58" s="279">
        <v>-1245517046</v>
      </c>
    </row>
    <row r="59" spans="2:6" ht="15">
      <c r="B59" s="100" t="s">
        <v>454</v>
      </c>
      <c r="C59" s="101">
        <v>230</v>
      </c>
      <c r="D59" s="99"/>
      <c r="E59" s="279"/>
      <c r="F59" s="279"/>
    </row>
    <row r="60" spans="2:6" ht="15">
      <c r="B60" s="98" t="s">
        <v>450</v>
      </c>
      <c r="C60" s="99">
        <v>231</v>
      </c>
      <c r="D60" s="101"/>
      <c r="E60" s="280"/>
      <c r="F60" s="280"/>
    </row>
    <row r="61" spans="2:6" ht="15">
      <c r="B61" s="98" t="s">
        <v>451</v>
      </c>
      <c r="C61" s="99">
        <v>232</v>
      </c>
      <c r="D61" s="101"/>
      <c r="E61" s="280"/>
      <c r="F61" s="280"/>
    </row>
    <row r="62" spans="2:6" ht="15">
      <c r="B62" s="100" t="s">
        <v>455</v>
      </c>
      <c r="C62" s="101">
        <v>240</v>
      </c>
      <c r="D62" s="99"/>
      <c r="E62" s="280">
        <v>0</v>
      </c>
      <c r="F62" s="280">
        <v>0</v>
      </c>
    </row>
    <row r="63" spans="2:6" ht="30">
      <c r="B63" s="98" t="s">
        <v>456</v>
      </c>
      <c r="C63" s="99">
        <v>241</v>
      </c>
      <c r="D63" s="99"/>
      <c r="E63" s="279"/>
      <c r="F63" s="279"/>
    </row>
    <row r="64" spans="2:6" ht="15">
      <c r="B64" s="98" t="s">
        <v>457</v>
      </c>
      <c r="C64" s="99">
        <v>242</v>
      </c>
      <c r="D64" s="99"/>
      <c r="E64" s="279"/>
      <c r="F64" s="279"/>
    </row>
    <row r="65" spans="2:6" ht="15">
      <c r="B65" s="100" t="s">
        <v>458</v>
      </c>
      <c r="C65" s="101">
        <v>250</v>
      </c>
      <c r="D65" s="102"/>
      <c r="E65" s="280">
        <v>500000000</v>
      </c>
      <c r="F65" s="280">
        <v>500000000</v>
      </c>
    </row>
    <row r="66" spans="2:6" ht="15">
      <c r="B66" s="98" t="s">
        <v>459</v>
      </c>
      <c r="C66" s="99">
        <v>251</v>
      </c>
      <c r="D66" s="101"/>
      <c r="E66" s="280">
        <v>500000000</v>
      </c>
      <c r="F66" s="280">
        <v>500000000</v>
      </c>
    </row>
    <row r="67" spans="2:6" ht="15">
      <c r="B67" s="98" t="s">
        <v>460</v>
      </c>
      <c r="C67" s="99">
        <v>252</v>
      </c>
      <c r="D67" s="99"/>
      <c r="E67" s="279"/>
      <c r="F67" s="279"/>
    </row>
    <row r="68" spans="2:6" ht="15">
      <c r="B68" s="98" t="s">
        <v>461</v>
      </c>
      <c r="C68" s="99">
        <v>253</v>
      </c>
      <c r="D68" s="99"/>
      <c r="E68" s="279"/>
      <c r="F68" s="279"/>
    </row>
    <row r="69" spans="2:6" ht="15">
      <c r="B69" s="98" t="s">
        <v>462</v>
      </c>
      <c r="C69" s="99">
        <v>254</v>
      </c>
      <c r="D69" s="99"/>
      <c r="E69" s="279"/>
      <c r="F69" s="279"/>
    </row>
    <row r="70" spans="2:6" ht="15">
      <c r="B70" s="98" t="s">
        <v>463</v>
      </c>
      <c r="C70" s="99">
        <v>255</v>
      </c>
      <c r="D70" s="99"/>
      <c r="E70" s="279"/>
      <c r="F70" s="279"/>
    </row>
    <row r="71" spans="2:6" ht="15">
      <c r="B71" s="100" t="s">
        <v>464</v>
      </c>
      <c r="C71" s="101">
        <v>260</v>
      </c>
      <c r="D71" s="99"/>
      <c r="E71" s="280">
        <v>1597478498</v>
      </c>
      <c r="F71" s="280">
        <v>1887463593</v>
      </c>
    </row>
    <row r="72" spans="2:6" ht="15">
      <c r="B72" s="98" t="s">
        <v>332</v>
      </c>
      <c r="C72" s="99">
        <v>261</v>
      </c>
      <c r="D72" s="99"/>
      <c r="E72" s="279">
        <v>1597478498</v>
      </c>
      <c r="F72" s="279">
        <v>1887463593</v>
      </c>
    </row>
    <row r="73" spans="2:6" ht="15">
      <c r="B73" s="107" t="s">
        <v>335</v>
      </c>
      <c r="C73" s="99">
        <v>262</v>
      </c>
      <c r="D73" s="99"/>
      <c r="E73" s="279"/>
      <c r="F73" s="279"/>
    </row>
    <row r="74" spans="2:6" ht="15">
      <c r="B74" s="107" t="s">
        <v>465</v>
      </c>
      <c r="C74" s="99">
        <v>263</v>
      </c>
      <c r="D74" s="99"/>
      <c r="E74" s="279"/>
      <c r="F74" s="279"/>
    </row>
    <row r="75" spans="2:6" ht="15">
      <c r="B75" s="108" t="s">
        <v>466</v>
      </c>
      <c r="C75" s="104">
        <v>268</v>
      </c>
      <c r="D75" s="104"/>
      <c r="E75" s="281"/>
      <c r="F75" s="281"/>
    </row>
    <row r="76" spans="2:6" ht="16.5">
      <c r="B76" s="95" t="s">
        <v>467</v>
      </c>
      <c r="C76" s="95">
        <v>270</v>
      </c>
      <c r="D76" s="109"/>
      <c r="E76" s="283">
        <v>119728422118</v>
      </c>
      <c r="F76" s="283">
        <v>118203879155</v>
      </c>
    </row>
    <row r="77" spans="2:6" ht="16.5">
      <c r="B77" s="95" t="s">
        <v>468</v>
      </c>
      <c r="C77" s="95">
        <v>300</v>
      </c>
      <c r="D77" s="95"/>
      <c r="E77" s="277">
        <v>68543530942</v>
      </c>
      <c r="F77" s="277">
        <v>68007327678</v>
      </c>
    </row>
    <row r="78" spans="2:6" ht="15">
      <c r="B78" s="96" t="s">
        <v>469</v>
      </c>
      <c r="C78" s="97">
        <v>310</v>
      </c>
      <c r="D78" s="97"/>
      <c r="E78" s="278">
        <v>29425530942</v>
      </c>
      <c r="F78" s="278">
        <v>18364827678</v>
      </c>
    </row>
    <row r="79" spans="2:6" ht="15">
      <c r="B79" s="98" t="s">
        <v>470</v>
      </c>
      <c r="C79" s="99">
        <v>311</v>
      </c>
      <c r="D79" s="99"/>
      <c r="E79" s="279">
        <v>17396186919</v>
      </c>
      <c r="F79" s="279">
        <v>17140889051</v>
      </c>
    </row>
    <row r="80" spans="2:6" ht="15">
      <c r="B80" s="98" t="s">
        <v>471</v>
      </c>
      <c r="C80" s="99">
        <v>312</v>
      </c>
      <c r="D80" s="99"/>
      <c r="E80" s="279">
        <v>338345952</v>
      </c>
      <c r="F80" s="279">
        <v>388469610</v>
      </c>
    </row>
    <row r="81" spans="2:6" ht="15">
      <c r="B81" s="98" t="s">
        <v>472</v>
      </c>
      <c r="C81" s="99">
        <v>313</v>
      </c>
      <c r="D81" s="99"/>
      <c r="E81" s="279">
        <v>175443664</v>
      </c>
      <c r="F81" s="279">
        <v>204693631</v>
      </c>
    </row>
    <row r="82" spans="2:6" ht="15">
      <c r="B82" s="98" t="s">
        <v>473</v>
      </c>
      <c r="C82" s="99">
        <v>314</v>
      </c>
      <c r="D82" s="99"/>
      <c r="E82" s="279">
        <v>0</v>
      </c>
      <c r="F82" s="279">
        <v>467201916</v>
      </c>
    </row>
    <row r="83" spans="2:6" ht="15">
      <c r="B83" s="98" t="s">
        <v>474</v>
      </c>
      <c r="C83" s="99">
        <v>315</v>
      </c>
      <c r="D83" s="99"/>
      <c r="E83" s="279">
        <v>0</v>
      </c>
      <c r="F83" s="279">
        <v>157190000</v>
      </c>
    </row>
    <row r="84" spans="2:6" ht="15">
      <c r="B84" s="98" t="s">
        <v>475</v>
      </c>
      <c r="C84" s="99">
        <v>316</v>
      </c>
      <c r="D84" s="99"/>
      <c r="E84" s="279"/>
      <c r="F84" s="279"/>
    </row>
    <row r="85" spans="2:6" ht="30">
      <c r="B85" s="98" t="s">
        <v>476</v>
      </c>
      <c r="C85" s="99">
        <v>317</v>
      </c>
      <c r="D85" s="99"/>
      <c r="E85" s="279"/>
      <c r="F85" s="279"/>
    </row>
    <row r="86" spans="2:6" ht="15">
      <c r="B86" s="98" t="s">
        <v>477</v>
      </c>
      <c r="C86" s="99">
        <v>318</v>
      </c>
      <c r="D86" s="99"/>
      <c r="E86" s="279"/>
      <c r="F86" s="279"/>
    </row>
    <row r="87" spans="2:6" ht="15">
      <c r="B87" s="98" t="s">
        <v>478</v>
      </c>
      <c r="C87" s="99">
        <v>319</v>
      </c>
      <c r="D87" s="101"/>
      <c r="E87" s="279">
        <v>1981922975</v>
      </c>
      <c r="F87" s="279">
        <v>172752038</v>
      </c>
    </row>
    <row r="88" spans="2:6" ht="15">
      <c r="B88" s="98" t="s">
        <v>479</v>
      </c>
      <c r="C88" s="99">
        <v>320</v>
      </c>
      <c r="D88" s="101"/>
      <c r="E88" s="279">
        <v>9700000000</v>
      </c>
      <c r="F88" s="279">
        <v>0</v>
      </c>
    </row>
    <row r="89" spans="2:6" ht="15">
      <c r="B89" s="98" t="s">
        <v>480</v>
      </c>
      <c r="C89" s="99">
        <v>321</v>
      </c>
      <c r="D89" s="101"/>
      <c r="E89" s="279"/>
      <c r="F89" s="279"/>
    </row>
    <row r="90" spans="2:6" ht="15">
      <c r="B90" s="98" t="s">
        <v>481</v>
      </c>
      <c r="C90" s="99">
        <v>322</v>
      </c>
      <c r="D90" s="101"/>
      <c r="E90" s="279">
        <v>-166368568</v>
      </c>
      <c r="F90" s="279">
        <v>-166368568</v>
      </c>
    </row>
    <row r="91" spans="2:6" ht="15">
      <c r="B91" s="98" t="s">
        <v>482</v>
      </c>
      <c r="C91" s="99">
        <v>323</v>
      </c>
      <c r="D91" s="101"/>
      <c r="E91" s="279"/>
      <c r="F91" s="279"/>
    </row>
    <row r="92" spans="2:6" ht="15">
      <c r="B92" s="98" t="s">
        <v>483</v>
      </c>
      <c r="C92" s="99">
        <v>324</v>
      </c>
      <c r="D92" s="101"/>
      <c r="E92" s="279"/>
      <c r="F92" s="279"/>
    </row>
    <row r="93" spans="2:6" ht="15">
      <c r="B93" s="100" t="s">
        <v>484</v>
      </c>
      <c r="C93" s="101">
        <v>330</v>
      </c>
      <c r="D93" s="101"/>
      <c r="E93" s="280">
        <v>39118000000</v>
      </c>
      <c r="F93" s="280">
        <v>49642500000</v>
      </c>
    </row>
    <row r="94" spans="2:6" ht="15">
      <c r="B94" s="98" t="s">
        <v>485</v>
      </c>
      <c r="C94" s="99">
        <v>331</v>
      </c>
      <c r="D94" s="99"/>
      <c r="E94" s="279"/>
      <c r="F94" s="279"/>
    </row>
    <row r="95" spans="2:6" ht="15">
      <c r="B95" s="98" t="s">
        <v>486</v>
      </c>
      <c r="C95" s="99">
        <v>332</v>
      </c>
      <c r="D95" s="99"/>
      <c r="E95" s="279"/>
      <c r="F95" s="279"/>
    </row>
    <row r="96" spans="2:6" ht="15">
      <c r="B96" s="98" t="s">
        <v>487</v>
      </c>
      <c r="C96" s="99">
        <v>333</v>
      </c>
      <c r="D96" s="99"/>
      <c r="E96" s="279"/>
      <c r="F96" s="279"/>
    </row>
    <row r="97" spans="2:6" ht="15">
      <c r="B97" s="98" t="s">
        <v>488</v>
      </c>
      <c r="C97" s="99">
        <v>334</v>
      </c>
      <c r="D97" s="99"/>
      <c r="E97" s="279"/>
      <c r="F97" s="279"/>
    </row>
    <row r="98" spans="2:6" ht="15">
      <c r="B98" s="98" t="s">
        <v>489</v>
      </c>
      <c r="C98" s="99">
        <v>335</v>
      </c>
      <c r="D98" s="99"/>
      <c r="E98" s="279"/>
      <c r="F98" s="279"/>
    </row>
    <row r="99" spans="2:6" ht="15">
      <c r="B99" s="98" t="s">
        <v>490</v>
      </c>
      <c r="C99" s="99">
        <v>336</v>
      </c>
      <c r="D99" s="99"/>
      <c r="E99" s="279"/>
      <c r="F99" s="279"/>
    </row>
    <row r="100" spans="2:6" ht="15">
      <c r="B100" s="98" t="s">
        <v>491</v>
      </c>
      <c r="C100" s="99">
        <v>337</v>
      </c>
      <c r="D100" s="99"/>
      <c r="E100" s="279">
        <v>918000000</v>
      </c>
      <c r="F100" s="279">
        <v>962500000</v>
      </c>
    </row>
    <row r="101" spans="2:6" ht="15">
      <c r="B101" s="98" t="s">
        <v>492</v>
      </c>
      <c r="C101" s="99">
        <v>338</v>
      </c>
      <c r="D101" s="99"/>
      <c r="E101" s="279">
        <v>38200000000</v>
      </c>
      <c r="F101" s="279">
        <v>48680000000</v>
      </c>
    </row>
    <row r="102" spans="2:6" ht="15">
      <c r="B102" s="98" t="s">
        <v>493</v>
      </c>
      <c r="C102" s="99">
        <v>339</v>
      </c>
      <c r="D102" s="99"/>
      <c r="E102" s="279"/>
      <c r="F102" s="279"/>
    </row>
    <row r="103" spans="2:6" ht="15">
      <c r="B103" s="98" t="s">
        <v>494</v>
      </c>
      <c r="C103" s="99">
        <v>340</v>
      </c>
      <c r="D103" s="99"/>
      <c r="E103" s="279"/>
      <c r="F103" s="279"/>
    </row>
    <row r="104" spans="2:6" ht="15">
      <c r="B104" s="98" t="s">
        <v>495</v>
      </c>
      <c r="C104" s="99">
        <v>341</v>
      </c>
      <c r="D104" s="99"/>
      <c r="E104" s="279"/>
      <c r="F104" s="279"/>
    </row>
    <row r="105" spans="2:6" ht="15">
      <c r="B105" s="98" t="s">
        <v>496</v>
      </c>
      <c r="C105" s="99">
        <v>342</v>
      </c>
      <c r="D105" s="99"/>
      <c r="E105" s="279"/>
      <c r="F105" s="279"/>
    </row>
    <row r="106" spans="2:6" ht="15">
      <c r="B106" s="98" t="s">
        <v>497</v>
      </c>
      <c r="C106" s="99">
        <v>343</v>
      </c>
      <c r="D106" s="99"/>
      <c r="E106" s="279"/>
      <c r="F106" s="279"/>
    </row>
    <row r="107" spans="2:6" ht="15">
      <c r="B107" s="105" t="s">
        <v>498</v>
      </c>
      <c r="C107" s="105">
        <v>400</v>
      </c>
      <c r="D107" s="105"/>
      <c r="E107" s="284">
        <v>51184891176</v>
      </c>
      <c r="F107" s="284">
        <v>50196551477</v>
      </c>
    </row>
    <row r="108" spans="2:6" ht="15">
      <c r="B108" s="110" t="s">
        <v>499</v>
      </c>
      <c r="C108" s="105">
        <v>410</v>
      </c>
      <c r="D108" s="94"/>
      <c r="E108" s="284">
        <v>51184891176</v>
      </c>
      <c r="F108" s="284">
        <v>50196551477</v>
      </c>
    </row>
    <row r="109" spans="2:6" ht="15">
      <c r="B109" s="111" t="s">
        <v>500</v>
      </c>
      <c r="C109" s="112">
        <v>411</v>
      </c>
      <c r="D109" s="112"/>
      <c r="E109" s="285">
        <v>45000000000</v>
      </c>
      <c r="F109" s="285">
        <v>45000000000</v>
      </c>
    </row>
    <row r="110" spans="2:6" ht="15">
      <c r="B110" s="98" t="s">
        <v>501</v>
      </c>
      <c r="C110" s="99" t="s">
        <v>502</v>
      </c>
      <c r="D110" s="99"/>
      <c r="E110" s="279">
        <v>45000000000</v>
      </c>
      <c r="F110" s="279">
        <v>45000000000</v>
      </c>
    </row>
    <row r="111" spans="2:6" ht="15">
      <c r="B111" s="98" t="s">
        <v>503</v>
      </c>
      <c r="C111" s="99" t="s">
        <v>504</v>
      </c>
      <c r="D111" s="99"/>
      <c r="E111" s="279"/>
      <c r="F111" s="279"/>
    </row>
    <row r="112" spans="2:6" ht="15">
      <c r="B112" s="98" t="s">
        <v>333</v>
      </c>
      <c r="C112" s="99">
        <v>412</v>
      </c>
      <c r="D112" s="99"/>
      <c r="E112" s="279">
        <v>2205500000</v>
      </c>
      <c r="F112" s="279">
        <v>2205500000</v>
      </c>
    </row>
    <row r="113" spans="2:6" ht="15">
      <c r="B113" s="107" t="s">
        <v>505</v>
      </c>
      <c r="C113" s="99">
        <v>413</v>
      </c>
      <c r="D113" s="99"/>
      <c r="E113" s="279"/>
      <c r="F113" s="279"/>
    </row>
    <row r="114" spans="2:6" ht="15">
      <c r="B114" s="107" t="s">
        <v>506</v>
      </c>
      <c r="C114" s="99">
        <v>414</v>
      </c>
      <c r="D114" s="99"/>
      <c r="E114" s="279"/>
      <c r="F114" s="279"/>
    </row>
    <row r="115" spans="2:6" ht="15">
      <c r="B115" s="98" t="s">
        <v>507</v>
      </c>
      <c r="C115" s="99">
        <v>415</v>
      </c>
      <c r="D115" s="99"/>
      <c r="E115" s="279"/>
      <c r="F115" s="279"/>
    </row>
    <row r="116" spans="2:6" ht="15">
      <c r="B116" s="98" t="s">
        <v>508</v>
      </c>
      <c r="C116" s="99">
        <v>416</v>
      </c>
      <c r="D116" s="99"/>
      <c r="E116" s="279"/>
      <c r="F116" s="279"/>
    </row>
    <row r="117" spans="2:6" ht="15">
      <c r="B117" s="98" t="s">
        <v>509</v>
      </c>
      <c r="C117" s="99">
        <v>417</v>
      </c>
      <c r="D117" s="99"/>
      <c r="E117" s="279"/>
      <c r="F117" s="279"/>
    </row>
    <row r="118" spans="2:6" ht="15">
      <c r="B118" s="98" t="s">
        <v>510</v>
      </c>
      <c r="C118" s="99">
        <v>418</v>
      </c>
      <c r="D118" s="99"/>
      <c r="E118" s="279">
        <v>2138540310</v>
      </c>
      <c r="F118" s="279">
        <v>2138540310</v>
      </c>
    </row>
    <row r="119" spans="2:6" ht="15">
      <c r="B119" s="98" t="s">
        <v>511</v>
      </c>
      <c r="C119" s="99">
        <v>419</v>
      </c>
      <c r="D119" s="99"/>
      <c r="E119" s="279"/>
      <c r="F119" s="279"/>
    </row>
    <row r="120" spans="2:6" ht="15">
      <c r="B120" s="98" t="s">
        <v>512</v>
      </c>
      <c r="C120" s="99">
        <v>420</v>
      </c>
      <c r="D120" s="99"/>
      <c r="E120" s="279"/>
      <c r="F120" s="279"/>
    </row>
    <row r="121" spans="2:6" ht="15">
      <c r="B121" s="98" t="s">
        <v>513</v>
      </c>
      <c r="C121" s="99">
        <v>421</v>
      </c>
      <c r="D121" s="99"/>
      <c r="E121" s="279"/>
      <c r="F121" s="279"/>
    </row>
    <row r="122" spans="2:6" ht="30">
      <c r="B122" s="98" t="s">
        <v>514</v>
      </c>
      <c r="C122" s="99" t="s">
        <v>515</v>
      </c>
      <c r="D122" s="99"/>
      <c r="E122" s="279"/>
      <c r="F122" s="279"/>
    </row>
    <row r="123" spans="2:6" ht="15">
      <c r="B123" s="98" t="s">
        <v>516</v>
      </c>
      <c r="C123" s="99" t="s">
        <v>517</v>
      </c>
      <c r="D123" s="99"/>
      <c r="E123" s="279">
        <v>1840850866</v>
      </c>
      <c r="F123" s="279">
        <v>852511167</v>
      </c>
    </row>
    <row r="124" spans="2:6" ht="15">
      <c r="B124" s="98" t="s">
        <v>518</v>
      </c>
      <c r="C124" s="99">
        <v>422</v>
      </c>
      <c r="D124" s="99"/>
      <c r="E124" s="279"/>
      <c r="F124" s="279"/>
    </row>
    <row r="125" spans="2:6" ht="15">
      <c r="B125" s="100" t="s">
        <v>519</v>
      </c>
      <c r="C125" s="101">
        <v>430</v>
      </c>
      <c r="D125" s="101"/>
      <c r="E125" s="280">
        <v>0</v>
      </c>
      <c r="F125" s="280">
        <v>0</v>
      </c>
    </row>
    <row r="126" spans="2:6" ht="15">
      <c r="B126" s="98" t="s">
        <v>520</v>
      </c>
      <c r="C126" s="99">
        <v>431</v>
      </c>
      <c r="D126" s="99"/>
      <c r="E126" s="279"/>
      <c r="F126" s="279"/>
    </row>
    <row r="127" spans="2:6" ht="15">
      <c r="B127" s="113" t="s">
        <v>521</v>
      </c>
      <c r="C127" s="114">
        <v>432</v>
      </c>
      <c r="D127" s="114"/>
      <c r="E127" s="286"/>
      <c r="F127" s="286"/>
    </row>
    <row r="128" spans="2:6" ht="16.5">
      <c r="B128" s="95" t="s">
        <v>522</v>
      </c>
      <c r="C128" s="95">
        <v>440</v>
      </c>
      <c r="D128" s="115"/>
      <c r="E128" s="283">
        <v>119728422118</v>
      </c>
      <c r="F128" s="283">
        <v>118203879155</v>
      </c>
    </row>
    <row r="129" ht="15">
      <c r="D129" s="88"/>
    </row>
    <row r="131" spans="2:6" ht="15">
      <c r="B131" s="76"/>
      <c r="C131" s="76"/>
      <c r="D131" s="76"/>
      <c r="E131" s="352" t="s">
        <v>523</v>
      </c>
      <c r="F131" s="352"/>
    </row>
    <row r="132" spans="2:6" ht="15">
      <c r="B132" s="345" t="s">
        <v>524</v>
      </c>
      <c r="C132" s="345"/>
      <c r="D132" s="345"/>
      <c r="E132" s="346" t="s">
        <v>2</v>
      </c>
      <c r="F132" s="346"/>
    </row>
    <row r="133" spans="2:6" ht="15">
      <c r="B133"/>
      <c r="C133"/>
      <c r="D133"/>
      <c r="E133" s="288"/>
      <c r="F133" s="288"/>
    </row>
    <row r="134" spans="2:6" ht="15">
      <c r="B134"/>
      <c r="C134"/>
      <c r="D134"/>
      <c r="E134" s="288"/>
      <c r="F134" s="288"/>
    </row>
    <row r="135" spans="2:6" ht="15">
      <c r="B135"/>
      <c r="C135"/>
      <c r="D135"/>
      <c r="E135" s="288"/>
      <c r="F135" s="288"/>
    </row>
    <row r="136" spans="2:6" ht="15">
      <c r="B136"/>
      <c r="C136"/>
      <c r="D136"/>
      <c r="E136" s="288"/>
      <c r="F136" s="288"/>
    </row>
    <row r="137" spans="2:6" ht="15">
      <c r="B137"/>
      <c r="C137"/>
      <c r="D137"/>
      <c r="E137" s="288"/>
      <c r="F137" s="288"/>
    </row>
    <row r="138" spans="2:6" ht="21.75">
      <c r="B138" s="68" t="s">
        <v>525</v>
      </c>
      <c r="C138"/>
      <c r="D138"/>
      <c r="E138" s="289"/>
      <c r="F138" s="289"/>
    </row>
    <row r="139" spans="2:6" ht="15">
      <c r="B139" s="2"/>
      <c r="C139" s="76"/>
      <c r="D139" s="76"/>
      <c r="E139" s="290"/>
      <c r="F139" s="290"/>
    </row>
  </sheetData>
  <sheetProtection/>
  <mergeCells count="10">
    <mergeCell ref="E1:F1"/>
    <mergeCell ref="E2:F2"/>
    <mergeCell ref="E3:F3"/>
    <mergeCell ref="A6:F6"/>
    <mergeCell ref="B132:D132"/>
    <mergeCell ref="E132:F132"/>
    <mergeCell ref="B7:F7"/>
    <mergeCell ref="A8:F8"/>
    <mergeCell ref="E10:E12"/>
    <mergeCell ref="E131:F131"/>
  </mergeCells>
  <printOptions/>
  <pageMargins left="0.99" right="0.16" top="0.28" bottom="0.42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00390625" style="157" customWidth="1"/>
    <col min="2" max="2" width="5.7109375" style="156" customWidth="1"/>
    <col min="3" max="3" width="7.421875" style="157" customWidth="1"/>
    <col min="4" max="4" width="16.140625" style="308" customWidth="1"/>
    <col min="5" max="5" width="16.00390625" style="308" customWidth="1"/>
  </cols>
  <sheetData>
    <row r="1" spans="1:4" ht="15">
      <c r="A1" s="155" t="s">
        <v>8</v>
      </c>
      <c r="D1" s="307" t="s">
        <v>540</v>
      </c>
    </row>
    <row r="2" spans="1:5" ht="15">
      <c r="A2" s="158" t="s">
        <v>336</v>
      </c>
      <c r="B2" s="353" t="s">
        <v>541</v>
      </c>
      <c r="C2" s="353"/>
      <c r="D2" s="353"/>
      <c r="E2" s="353"/>
    </row>
    <row r="3" spans="1:5" ht="15">
      <c r="A3" s="158" t="s">
        <v>9</v>
      </c>
      <c r="C3" s="160" t="s">
        <v>542</v>
      </c>
      <c r="D3" s="309"/>
      <c r="E3" s="309"/>
    </row>
    <row r="5" spans="1:5" ht="18">
      <c r="A5" s="354" t="s">
        <v>361</v>
      </c>
      <c r="B5" s="354"/>
      <c r="C5" s="354"/>
      <c r="D5" s="354"/>
      <c r="E5" s="354"/>
    </row>
    <row r="6" spans="1:5" ht="15">
      <c r="A6" s="355" t="s">
        <v>362</v>
      </c>
      <c r="B6" s="355"/>
      <c r="C6" s="355"/>
      <c r="D6" s="355"/>
      <c r="E6" s="355"/>
    </row>
    <row r="7" spans="1:5" ht="15">
      <c r="A7" s="355" t="s">
        <v>543</v>
      </c>
      <c r="B7" s="355"/>
      <c r="C7" s="355"/>
      <c r="D7" s="355"/>
      <c r="E7" s="355"/>
    </row>
    <row r="10" spans="1:5" ht="28.5">
      <c r="A10" s="161" t="s">
        <v>324</v>
      </c>
      <c r="B10" s="161" t="s">
        <v>405</v>
      </c>
      <c r="C10" s="161" t="s">
        <v>406</v>
      </c>
      <c r="D10" s="310" t="s">
        <v>337</v>
      </c>
      <c r="E10" s="310" t="s">
        <v>11</v>
      </c>
    </row>
    <row r="11" spans="1:5" ht="15">
      <c r="A11" s="162">
        <v>1</v>
      </c>
      <c r="B11" s="162">
        <v>2</v>
      </c>
      <c r="C11" s="162">
        <v>3</v>
      </c>
      <c r="D11" s="311">
        <v>4</v>
      </c>
      <c r="E11" s="311">
        <v>5</v>
      </c>
    </row>
    <row r="12" spans="1:5" ht="15" customHeight="1">
      <c r="A12" s="163" t="s">
        <v>363</v>
      </c>
      <c r="B12" s="164"/>
      <c r="C12" s="164"/>
      <c r="D12" s="312"/>
      <c r="E12" s="312"/>
    </row>
    <row r="13" spans="1:5" ht="15">
      <c r="A13" s="165" t="s">
        <v>364</v>
      </c>
      <c r="B13" s="166" t="s">
        <v>365</v>
      </c>
      <c r="C13" s="167"/>
      <c r="D13" s="270">
        <v>1241170864</v>
      </c>
      <c r="E13" s="313">
        <v>1070773327</v>
      </c>
    </row>
    <row r="14" spans="1:5" ht="15">
      <c r="A14" s="165" t="s">
        <v>366</v>
      </c>
      <c r="B14" s="166"/>
      <c r="C14" s="167"/>
      <c r="D14" s="314"/>
      <c r="E14" s="315"/>
    </row>
    <row r="15" spans="1:5" ht="15">
      <c r="A15" s="168" t="s">
        <v>544</v>
      </c>
      <c r="B15" s="166" t="s">
        <v>367</v>
      </c>
      <c r="C15" s="167"/>
      <c r="D15" s="314">
        <v>908710149</v>
      </c>
      <c r="E15" s="315">
        <v>948342420</v>
      </c>
    </row>
    <row r="16" spans="1:5" ht="15">
      <c r="A16" s="168" t="s">
        <v>545</v>
      </c>
      <c r="B16" s="166" t="s">
        <v>368</v>
      </c>
      <c r="C16" s="167"/>
      <c r="D16" s="314"/>
      <c r="E16" s="315"/>
    </row>
    <row r="17" spans="1:5" ht="30">
      <c r="A17" s="168" t="s">
        <v>546</v>
      </c>
      <c r="B17" s="166" t="s">
        <v>369</v>
      </c>
      <c r="C17" s="167"/>
      <c r="D17" s="314"/>
      <c r="E17" s="315"/>
    </row>
    <row r="18" spans="1:5" ht="15">
      <c r="A18" s="168" t="s">
        <v>547</v>
      </c>
      <c r="B18" s="166" t="s">
        <v>370</v>
      </c>
      <c r="C18" s="167"/>
      <c r="D18" s="169">
        <v>-391342638</v>
      </c>
      <c r="E18" s="316">
        <v>-165712990</v>
      </c>
    </row>
    <row r="19" spans="1:5" ht="15">
      <c r="A19" s="168" t="s">
        <v>548</v>
      </c>
      <c r="B19" s="166" t="s">
        <v>371</v>
      </c>
      <c r="C19" s="167"/>
      <c r="D19" s="169">
        <v>1104090167</v>
      </c>
      <c r="E19" s="316">
        <v>-44546621</v>
      </c>
    </row>
    <row r="20" spans="1:5" ht="30">
      <c r="A20" s="165" t="s">
        <v>549</v>
      </c>
      <c r="B20" s="166" t="s">
        <v>372</v>
      </c>
      <c r="C20" s="167"/>
      <c r="D20" s="317">
        <v>2862628542</v>
      </c>
      <c r="E20" s="317">
        <v>1808856136</v>
      </c>
    </row>
    <row r="21" spans="1:5" ht="15">
      <c r="A21" s="168" t="s">
        <v>550</v>
      </c>
      <c r="B21" s="166" t="s">
        <v>373</v>
      </c>
      <c r="C21" s="167"/>
      <c r="D21" s="169">
        <v>-4328410659</v>
      </c>
      <c r="E21" s="316">
        <v>-3574742455</v>
      </c>
    </row>
    <row r="22" spans="1:5" ht="15">
      <c r="A22" s="168" t="s">
        <v>551</v>
      </c>
      <c r="B22" s="167">
        <v>10</v>
      </c>
      <c r="C22" s="167"/>
      <c r="D22" s="169">
        <v>966771160</v>
      </c>
      <c r="E22" s="316">
        <v>2210612806</v>
      </c>
    </row>
    <row r="23" spans="1:5" ht="30">
      <c r="A23" s="168" t="s">
        <v>552</v>
      </c>
      <c r="B23" s="167">
        <v>11</v>
      </c>
      <c r="C23" s="167"/>
      <c r="D23" s="318">
        <v>1451182274</v>
      </c>
      <c r="E23" s="319">
        <v>-403153199</v>
      </c>
    </row>
    <row r="24" spans="1:5" ht="15">
      <c r="A24" s="168" t="s">
        <v>553</v>
      </c>
      <c r="B24" s="167">
        <v>12</v>
      </c>
      <c r="C24" s="167"/>
      <c r="D24" s="318">
        <v>318823744</v>
      </c>
      <c r="E24" s="320">
        <v>-212464129</v>
      </c>
    </row>
    <row r="25" spans="1:5" ht="15">
      <c r="A25" s="168" t="s">
        <v>554</v>
      </c>
      <c r="B25" s="167">
        <v>13</v>
      </c>
      <c r="C25" s="167"/>
      <c r="D25" s="318"/>
      <c r="E25" s="319"/>
    </row>
    <row r="26" spans="1:5" ht="15">
      <c r="A26" s="168" t="s">
        <v>555</v>
      </c>
      <c r="B26" s="167">
        <v>14</v>
      </c>
      <c r="C26" s="167"/>
      <c r="D26" s="169">
        <v>-1189280167</v>
      </c>
      <c r="E26" s="321">
        <v>-1955453379</v>
      </c>
    </row>
    <row r="27" spans="1:5" ht="15">
      <c r="A27" s="168" t="s">
        <v>556</v>
      </c>
      <c r="B27" s="167">
        <v>15</v>
      </c>
      <c r="C27" s="167"/>
      <c r="D27" s="169"/>
      <c r="E27" s="321"/>
    </row>
    <row r="28" spans="1:5" ht="15">
      <c r="A28" s="168" t="s">
        <v>557</v>
      </c>
      <c r="B28" s="167">
        <v>16</v>
      </c>
      <c r="C28" s="167"/>
      <c r="D28" s="169"/>
      <c r="E28" s="316">
        <v>431519170</v>
      </c>
    </row>
    <row r="29" spans="1:5" ht="15">
      <c r="A29" s="168" t="s">
        <v>558</v>
      </c>
      <c r="B29" s="167">
        <v>17</v>
      </c>
      <c r="C29" s="167"/>
      <c r="D29" s="169">
        <v>-82000000</v>
      </c>
      <c r="E29" s="316">
        <v>-58000000</v>
      </c>
    </row>
    <row r="30" spans="1:5" ht="15">
      <c r="A30" s="165" t="s">
        <v>376</v>
      </c>
      <c r="B30" s="170">
        <v>20</v>
      </c>
      <c r="C30" s="170"/>
      <c r="D30" s="322">
        <v>-285106</v>
      </c>
      <c r="E30" s="322">
        <v>-1752825050</v>
      </c>
    </row>
    <row r="31" spans="1:5" ht="15">
      <c r="A31" s="165"/>
      <c r="B31" s="170"/>
      <c r="C31" s="170"/>
      <c r="D31" s="323"/>
      <c r="E31" s="316"/>
    </row>
    <row r="32" spans="1:5" ht="15">
      <c r="A32" s="171" t="s">
        <v>378</v>
      </c>
      <c r="B32" s="167"/>
      <c r="C32" s="167"/>
      <c r="D32" s="169"/>
      <c r="E32" s="70"/>
    </row>
    <row r="33" spans="1:5" ht="30">
      <c r="A33" s="168" t="s">
        <v>379</v>
      </c>
      <c r="B33" s="167">
        <v>21</v>
      </c>
      <c r="C33" s="167"/>
      <c r="D33" s="169"/>
      <c r="E33" s="70"/>
    </row>
    <row r="34" spans="1:5" ht="30">
      <c r="A34" s="168" t="s">
        <v>381</v>
      </c>
      <c r="B34" s="167">
        <v>22</v>
      </c>
      <c r="C34" s="167"/>
      <c r="D34" s="169"/>
      <c r="E34" s="70"/>
    </row>
    <row r="35" spans="1:5" ht="30">
      <c r="A35" s="168" t="s">
        <v>383</v>
      </c>
      <c r="B35" s="167">
        <v>23</v>
      </c>
      <c r="C35" s="167"/>
      <c r="D35" s="169"/>
      <c r="E35" s="316"/>
    </row>
    <row r="36" spans="1:5" ht="30">
      <c r="A36" s="168" t="s">
        <v>385</v>
      </c>
      <c r="B36" s="167">
        <v>24</v>
      </c>
      <c r="C36" s="167"/>
      <c r="D36" s="169"/>
      <c r="E36" s="316"/>
    </row>
    <row r="37" spans="1:5" ht="15">
      <c r="A37" s="168" t="s">
        <v>386</v>
      </c>
      <c r="B37" s="167">
        <v>25</v>
      </c>
      <c r="C37" s="167"/>
      <c r="D37" s="169"/>
      <c r="E37" s="316">
        <v>-490000000</v>
      </c>
    </row>
    <row r="38" spans="1:5" ht="15">
      <c r="A38" s="168" t="s">
        <v>387</v>
      </c>
      <c r="B38" s="167">
        <v>26</v>
      </c>
      <c r="C38" s="167"/>
      <c r="D38" s="169"/>
      <c r="E38" s="324"/>
    </row>
    <row r="39" spans="1:5" ht="30">
      <c r="A39" s="168" t="s">
        <v>388</v>
      </c>
      <c r="B39" s="167">
        <v>27</v>
      </c>
      <c r="C39" s="167"/>
      <c r="D39" s="169">
        <v>416053628</v>
      </c>
      <c r="E39" s="70">
        <v>165712990</v>
      </c>
    </row>
    <row r="40" spans="1:5" ht="15">
      <c r="A40" s="165" t="s">
        <v>389</v>
      </c>
      <c r="B40" s="170">
        <v>30</v>
      </c>
      <c r="C40" s="170"/>
      <c r="D40" s="324">
        <v>416053628</v>
      </c>
      <c r="E40" s="324">
        <v>-324287010</v>
      </c>
    </row>
    <row r="41" spans="1:5" ht="15">
      <c r="A41" s="171"/>
      <c r="B41" s="167"/>
      <c r="C41" s="167"/>
      <c r="D41" s="169"/>
      <c r="E41" s="316"/>
    </row>
    <row r="42" spans="1:5" ht="15">
      <c r="A42" s="171" t="s">
        <v>391</v>
      </c>
      <c r="B42" s="167"/>
      <c r="C42" s="167"/>
      <c r="D42" s="169"/>
      <c r="E42" s="321"/>
    </row>
    <row r="43" spans="1:5" ht="30">
      <c r="A43" s="168" t="s">
        <v>559</v>
      </c>
      <c r="B43" s="167">
        <v>31</v>
      </c>
      <c r="C43" s="167"/>
      <c r="D43" s="169"/>
      <c r="E43" s="321"/>
    </row>
    <row r="44" spans="1:5" ht="30">
      <c r="A44" s="168" t="s">
        <v>560</v>
      </c>
      <c r="B44" s="167">
        <v>32</v>
      </c>
      <c r="C44" s="167"/>
      <c r="D44" s="314"/>
      <c r="E44" s="315"/>
    </row>
    <row r="45" spans="1:5" ht="15">
      <c r="A45" s="168" t="s">
        <v>561</v>
      </c>
      <c r="B45" s="167">
        <v>33</v>
      </c>
      <c r="C45" s="167"/>
      <c r="D45" s="314">
        <v>48750000000</v>
      </c>
      <c r="E45" s="325">
        <v>6405245613</v>
      </c>
    </row>
    <row r="46" spans="1:5" ht="15">
      <c r="A46" s="168" t="s">
        <v>562</v>
      </c>
      <c r="B46" s="167">
        <v>34</v>
      </c>
      <c r="C46" s="167"/>
      <c r="D46" s="314">
        <v>-49530000000</v>
      </c>
      <c r="E46" s="315">
        <v>-4532179807</v>
      </c>
    </row>
    <row r="47" spans="1:5" ht="15">
      <c r="A47" s="168" t="s">
        <v>563</v>
      </c>
      <c r="B47" s="167">
        <v>35</v>
      </c>
      <c r="C47" s="167"/>
      <c r="D47" s="314"/>
      <c r="E47" s="313"/>
    </row>
    <row r="48" spans="1:5" ht="15">
      <c r="A48" s="168" t="s">
        <v>394</v>
      </c>
      <c r="B48" s="167">
        <v>36</v>
      </c>
      <c r="C48" s="167"/>
      <c r="D48" s="314"/>
      <c r="E48" s="325"/>
    </row>
    <row r="49" spans="1:5" ht="15">
      <c r="A49" s="165" t="s">
        <v>395</v>
      </c>
      <c r="B49" s="170">
        <v>40</v>
      </c>
      <c r="C49" s="170"/>
      <c r="D49" s="270">
        <v>-780000000</v>
      </c>
      <c r="E49" s="270">
        <v>1873065806</v>
      </c>
    </row>
    <row r="50" spans="1:5" ht="28.5">
      <c r="A50" s="171" t="s">
        <v>397</v>
      </c>
      <c r="B50" s="172">
        <v>50</v>
      </c>
      <c r="C50" s="172"/>
      <c r="D50" s="270">
        <v>-364231478</v>
      </c>
      <c r="E50" s="270">
        <v>-204046254</v>
      </c>
    </row>
    <row r="51" spans="1:5" ht="15">
      <c r="A51" s="171" t="s">
        <v>399</v>
      </c>
      <c r="B51" s="172">
        <v>60</v>
      </c>
      <c r="C51" s="172"/>
      <c r="D51" s="314">
        <v>13980714580</v>
      </c>
      <c r="E51" s="270">
        <v>1454069998</v>
      </c>
    </row>
    <row r="52" spans="1:5" ht="30">
      <c r="A52" s="168" t="s">
        <v>401</v>
      </c>
      <c r="B52" s="167">
        <v>61</v>
      </c>
      <c r="C52" s="167"/>
      <c r="D52" s="314"/>
      <c r="E52" s="314"/>
    </row>
    <row r="53" spans="1:5" ht="28.5">
      <c r="A53" s="173" t="s">
        <v>402</v>
      </c>
      <c r="B53" s="174">
        <v>70</v>
      </c>
      <c r="C53" s="175"/>
      <c r="D53" s="326">
        <v>13616483102</v>
      </c>
      <c r="E53" s="326">
        <v>1250023744</v>
      </c>
    </row>
    <row r="55" spans="1:5" ht="15">
      <c r="A55"/>
      <c r="B55"/>
      <c r="C55"/>
      <c r="D55" s="356" t="s">
        <v>564</v>
      </c>
      <c r="E55" s="356"/>
    </row>
    <row r="56" spans="1:5" ht="15">
      <c r="A56" s="345" t="s">
        <v>3</v>
      </c>
      <c r="B56" s="345"/>
      <c r="C56" s="345"/>
      <c r="D56" s="357" t="s">
        <v>795</v>
      </c>
      <c r="E56" s="357"/>
    </row>
    <row r="57" spans="1:5" ht="15">
      <c r="A57"/>
      <c r="B57"/>
      <c r="C57"/>
      <c r="D57" s="288"/>
      <c r="E57" s="288"/>
    </row>
    <row r="58" spans="1:5" ht="15">
      <c r="A58"/>
      <c r="B58"/>
      <c r="C58"/>
      <c r="D58" s="288"/>
      <c r="E58" s="288"/>
    </row>
    <row r="59" spans="1:5" ht="15">
      <c r="A59"/>
      <c r="B59"/>
      <c r="C59"/>
      <c r="D59" s="288"/>
      <c r="E59" s="288"/>
    </row>
    <row r="60" spans="1:5" ht="15">
      <c r="A60"/>
      <c r="B60"/>
      <c r="C60"/>
      <c r="D60" s="288"/>
      <c r="E60" s="288"/>
    </row>
    <row r="61" spans="1:5" ht="21.75">
      <c r="A61" s="68" t="s">
        <v>794</v>
      </c>
      <c r="B61"/>
      <c r="C61"/>
      <c r="D61" s="328" t="s">
        <v>403</v>
      </c>
      <c r="E61" s="328"/>
    </row>
    <row r="62" spans="1:5" ht="15">
      <c r="A62" s="2"/>
      <c r="B62" s="76"/>
      <c r="C62" s="76"/>
      <c r="D62" s="290"/>
      <c r="E62" s="290"/>
    </row>
    <row r="64" spans="1:5" ht="15">
      <c r="A64" s="156"/>
      <c r="C64" s="156"/>
      <c r="D64" s="358"/>
      <c r="E64" s="358"/>
    </row>
    <row r="65" spans="1:5" ht="15">
      <c r="A65" s="348"/>
      <c r="B65" s="348"/>
      <c r="C65" s="348"/>
      <c r="D65" s="348"/>
      <c r="E65" s="327"/>
    </row>
  </sheetData>
  <sheetProtection/>
  <mergeCells count="10">
    <mergeCell ref="B2:E2"/>
    <mergeCell ref="A5:E5"/>
    <mergeCell ref="A6:E6"/>
    <mergeCell ref="A7:E7"/>
    <mergeCell ref="A65:D65"/>
    <mergeCell ref="D55:E55"/>
    <mergeCell ref="A56:C56"/>
    <mergeCell ref="D56:E56"/>
    <mergeCell ref="D61:E61"/>
    <mergeCell ref="D64:E64"/>
  </mergeCells>
  <printOptions/>
  <pageMargins left="0.86" right="0.16" top="0.31" bottom="0.28" header="0.3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8515625" style="4" customWidth="1"/>
    <col min="2" max="2" width="11.28125" style="4" hidden="1" customWidth="1"/>
    <col min="3" max="3" width="10.00390625" style="4" customWidth="1"/>
    <col min="4" max="4" width="12.00390625" style="4" customWidth="1"/>
    <col min="5" max="5" width="12.57421875" style="4" customWidth="1"/>
    <col min="6" max="6" width="13.140625" style="5" customWidth="1"/>
    <col min="7" max="7" width="10.421875" style="5" customWidth="1"/>
    <col min="8" max="8" width="9.00390625" style="5" customWidth="1"/>
    <col min="9" max="9" width="9.140625" style="219" customWidth="1"/>
  </cols>
  <sheetData>
    <row r="1" spans="1:9" ht="17.25">
      <c r="A1" s="3" t="s">
        <v>601</v>
      </c>
      <c r="B1" s="7"/>
      <c r="C1" s="359" t="s">
        <v>602</v>
      </c>
      <c r="D1" s="359"/>
      <c r="E1" s="359"/>
      <c r="F1" s="359" t="s">
        <v>57</v>
      </c>
      <c r="G1" s="359"/>
      <c r="H1" s="359"/>
      <c r="I1" s="218" t="s">
        <v>775</v>
      </c>
    </row>
    <row r="2" spans="1:9" ht="17.25">
      <c r="A2" s="3"/>
      <c r="B2" s="7"/>
      <c r="C2" s="196" t="s">
        <v>603</v>
      </c>
      <c r="D2" s="196" t="s">
        <v>604</v>
      </c>
      <c r="E2" s="196" t="s">
        <v>605</v>
      </c>
      <c r="F2" s="196" t="s">
        <v>603</v>
      </c>
      <c r="G2" s="196" t="s">
        <v>604</v>
      </c>
      <c r="H2" s="196" t="s">
        <v>605</v>
      </c>
      <c r="I2" s="218"/>
    </row>
    <row r="3" spans="1:9" ht="17.25">
      <c r="A3" s="3"/>
      <c r="B3" s="7"/>
      <c r="C3" s="196"/>
      <c r="D3" s="196" t="s">
        <v>606</v>
      </c>
      <c r="E3" s="196" t="s">
        <v>317</v>
      </c>
      <c r="F3" s="196"/>
      <c r="G3" s="196" t="s">
        <v>606</v>
      </c>
      <c r="H3" s="196" t="s">
        <v>317</v>
      </c>
      <c r="I3" s="218"/>
    </row>
    <row r="4" spans="1:9" ht="16.5">
      <c r="A4" s="360" t="s">
        <v>607</v>
      </c>
      <c r="B4" s="360"/>
      <c r="C4" s="178"/>
      <c r="D4" s="178"/>
      <c r="E4" s="178"/>
      <c r="F4" s="10"/>
      <c r="G4" s="10"/>
      <c r="H4" s="10"/>
      <c r="I4" s="218"/>
    </row>
    <row r="5" spans="1:9" ht="16.5">
      <c r="A5" s="360" t="s">
        <v>608</v>
      </c>
      <c r="B5" s="360"/>
      <c r="C5" s="178"/>
      <c r="D5" s="178"/>
      <c r="E5" s="178"/>
      <c r="F5" s="10"/>
      <c r="G5" s="10"/>
      <c r="H5" s="10"/>
      <c r="I5" s="218"/>
    </row>
    <row r="6" spans="1:9" ht="47.25" customHeight="1">
      <c r="A6" s="360" t="s">
        <v>609</v>
      </c>
      <c r="B6" s="360"/>
      <c r="C6" s="178"/>
      <c r="D6" s="178"/>
      <c r="E6" s="178"/>
      <c r="F6" s="10"/>
      <c r="G6" s="10"/>
      <c r="H6" s="10"/>
      <c r="I6" s="218"/>
    </row>
    <row r="7" spans="1:9" ht="16.5">
      <c r="A7" s="360" t="s">
        <v>610</v>
      </c>
      <c r="B7" s="360"/>
      <c r="C7" s="178"/>
      <c r="D7" s="178"/>
      <c r="E7" s="178"/>
      <c r="F7" s="10"/>
      <c r="G7" s="10"/>
      <c r="H7" s="10"/>
      <c r="I7" s="218"/>
    </row>
    <row r="8" spans="1:9" ht="39.75" customHeight="1">
      <c r="A8" s="360" t="s">
        <v>611</v>
      </c>
      <c r="B8" s="360"/>
      <c r="C8" s="10"/>
      <c r="D8" s="10"/>
      <c r="E8" s="10"/>
      <c r="F8" s="10"/>
      <c r="G8" s="10"/>
      <c r="H8" s="10"/>
      <c r="I8" s="218"/>
    </row>
    <row r="9" spans="1:9" ht="17.25">
      <c r="A9" s="360" t="s">
        <v>612</v>
      </c>
      <c r="B9" s="360"/>
      <c r="C9" s="179"/>
      <c r="D9" s="179"/>
      <c r="E9" s="179"/>
      <c r="F9" s="10"/>
      <c r="G9" s="10"/>
      <c r="H9" s="10"/>
      <c r="I9" s="218"/>
    </row>
    <row r="10" spans="1:9" ht="16.5">
      <c r="A10" s="360" t="s">
        <v>613</v>
      </c>
      <c r="B10" s="360"/>
      <c r="C10" s="249"/>
      <c r="D10" s="249"/>
      <c r="E10" s="249"/>
      <c r="F10" s="84"/>
      <c r="G10" s="84"/>
      <c r="H10" s="84"/>
      <c r="I10" s="218"/>
    </row>
    <row r="11" spans="1:9" ht="16.5">
      <c r="A11" s="7"/>
      <c r="B11" s="7"/>
      <c r="C11" s="359" t="s">
        <v>602</v>
      </c>
      <c r="D11" s="359"/>
      <c r="E11" s="359"/>
      <c r="F11" s="359" t="s">
        <v>57</v>
      </c>
      <c r="G11" s="359"/>
      <c r="H11" s="359"/>
      <c r="I11" s="218"/>
    </row>
    <row r="12" spans="1:9" ht="16.5">
      <c r="A12" s="7"/>
      <c r="B12" s="7"/>
      <c r="C12" s="196" t="s">
        <v>603</v>
      </c>
      <c r="D12" s="84"/>
      <c r="E12" s="196" t="s">
        <v>604</v>
      </c>
      <c r="F12" s="196" t="s">
        <v>603</v>
      </c>
      <c r="G12" s="84"/>
      <c r="H12" s="196" t="s">
        <v>604</v>
      </c>
      <c r="I12" s="218"/>
    </row>
    <row r="13" spans="1:9" ht="16.5">
      <c r="A13" s="361" t="s">
        <v>614</v>
      </c>
      <c r="B13" s="361"/>
      <c r="C13" s="249"/>
      <c r="D13" s="249"/>
      <c r="E13" s="196" t="s">
        <v>615</v>
      </c>
      <c r="F13" s="84"/>
      <c r="G13" s="84"/>
      <c r="H13" s="196" t="s">
        <v>615</v>
      </c>
      <c r="I13" s="218"/>
    </row>
    <row r="14" spans="1:9" ht="16.5">
      <c r="A14" s="361" t="s">
        <v>616</v>
      </c>
      <c r="B14" s="361"/>
      <c r="C14" s="249"/>
      <c r="D14" s="249"/>
      <c r="E14" s="249"/>
      <c r="F14" s="84"/>
      <c r="G14" s="84"/>
      <c r="H14" s="84"/>
      <c r="I14" s="218"/>
    </row>
    <row r="15" spans="1:9" ht="17.25">
      <c r="A15" s="361" t="s">
        <v>617</v>
      </c>
      <c r="B15" s="361"/>
      <c r="C15" s="16"/>
      <c r="D15" s="16"/>
      <c r="E15" s="16"/>
      <c r="F15" s="9"/>
      <c r="G15" s="9"/>
      <c r="H15" s="9"/>
      <c r="I15" s="218"/>
    </row>
    <row r="16" spans="1:9" ht="17.25">
      <c r="A16" s="361" t="s">
        <v>618</v>
      </c>
      <c r="B16" s="361"/>
      <c r="C16" s="16"/>
      <c r="D16" s="16"/>
      <c r="E16" s="16"/>
      <c r="F16" s="9"/>
      <c r="G16" s="9"/>
      <c r="H16" s="9"/>
      <c r="I16" s="218"/>
    </row>
    <row r="17" spans="1:9" ht="17.25">
      <c r="A17" s="361" t="s">
        <v>619</v>
      </c>
      <c r="B17" s="361"/>
      <c r="C17" s="16"/>
      <c r="D17" s="16"/>
      <c r="E17" s="16"/>
      <c r="F17" s="9"/>
      <c r="G17" s="9"/>
      <c r="H17" s="9"/>
      <c r="I17" s="218"/>
    </row>
    <row r="18" spans="1:9" ht="17.25">
      <c r="A18" s="361" t="s">
        <v>617</v>
      </c>
      <c r="B18" s="361"/>
      <c r="C18" s="16"/>
      <c r="D18" s="16"/>
      <c r="E18" s="16"/>
      <c r="F18" s="9"/>
      <c r="G18" s="9"/>
      <c r="H18" s="9"/>
      <c r="I18" s="218"/>
    </row>
    <row r="19" spans="1:9" ht="17.25">
      <c r="A19" s="361" t="s">
        <v>618</v>
      </c>
      <c r="B19" s="361"/>
      <c r="C19" s="16"/>
      <c r="D19" s="16"/>
      <c r="E19" s="16"/>
      <c r="F19" s="9"/>
      <c r="G19" s="9"/>
      <c r="H19" s="9"/>
      <c r="I19" s="218"/>
    </row>
    <row r="20" spans="1:8" ht="16.5">
      <c r="A20" s="7"/>
      <c r="B20" s="7"/>
      <c r="C20" s="359" t="s">
        <v>602</v>
      </c>
      <c r="D20" s="359"/>
      <c r="E20" s="359"/>
      <c r="F20" s="359" t="s">
        <v>57</v>
      </c>
      <c r="G20" s="359"/>
      <c r="H20" s="359"/>
    </row>
    <row r="21" spans="1:8" ht="16.5">
      <c r="A21" s="7"/>
      <c r="B21" s="7"/>
      <c r="C21" s="196" t="s">
        <v>603</v>
      </c>
      <c r="D21" s="196" t="s">
        <v>605</v>
      </c>
      <c r="E21" s="196" t="s">
        <v>604</v>
      </c>
      <c r="F21" s="196" t="s">
        <v>603</v>
      </c>
      <c r="G21" s="196" t="s">
        <v>605</v>
      </c>
      <c r="H21" s="196" t="s">
        <v>604</v>
      </c>
    </row>
    <row r="22" spans="1:8" ht="16.5">
      <c r="A22" s="7"/>
      <c r="B22" s="7"/>
      <c r="D22" s="196" t="s">
        <v>317</v>
      </c>
      <c r="E22" s="196" t="s">
        <v>606</v>
      </c>
      <c r="F22" s="4"/>
      <c r="G22" s="196" t="s">
        <v>317</v>
      </c>
      <c r="H22" s="196" t="s">
        <v>606</v>
      </c>
    </row>
    <row r="23" spans="1:9" ht="17.25">
      <c r="A23" s="361" t="s">
        <v>620</v>
      </c>
      <c r="B23" s="361"/>
      <c r="C23" s="16"/>
      <c r="D23" s="16"/>
      <c r="E23" s="16"/>
      <c r="F23" s="9"/>
      <c r="G23" s="9"/>
      <c r="H23" s="9"/>
      <c r="I23" s="218"/>
    </row>
    <row r="24" spans="1:9" ht="17.25">
      <c r="A24" s="361" t="s">
        <v>621</v>
      </c>
      <c r="B24" s="361"/>
      <c r="C24" s="16"/>
      <c r="D24" s="16"/>
      <c r="E24" s="16"/>
      <c r="F24" s="9"/>
      <c r="G24" s="9"/>
      <c r="H24" s="9"/>
      <c r="I24" s="218"/>
    </row>
    <row r="25" spans="1:9" ht="17.25">
      <c r="A25" s="361" t="s">
        <v>622</v>
      </c>
      <c r="B25" s="361"/>
      <c r="C25" s="16"/>
      <c r="D25" s="16"/>
      <c r="E25" s="16"/>
      <c r="F25" s="9"/>
      <c r="G25" s="9"/>
      <c r="H25" s="9"/>
      <c r="I25" s="218"/>
    </row>
    <row r="26" spans="1:9" ht="17.25">
      <c r="A26" s="361" t="s">
        <v>623</v>
      </c>
      <c r="B26" s="361"/>
      <c r="C26" s="16"/>
      <c r="D26" s="16"/>
      <c r="E26" s="16"/>
      <c r="F26" s="9"/>
      <c r="G26" s="9"/>
      <c r="H26" s="9"/>
      <c r="I26" s="218"/>
    </row>
    <row r="27" spans="1:9" ht="17.25">
      <c r="A27" s="363"/>
      <c r="B27" s="363"/>
      <c r="C27" s="16"/>
      <c r="D27" s="16"/>
      <c r="E27" s="16"/>
      <c r="F27" s="9"/>
      <c r="G27" s="9"/>
      <c r="H27" s="9"/>
      <c r="I27" s="218"/>
    </row>
    <row r="28" spans="1:9" ht="17.25">
      <c r="A28" s="7"/>
      <c r="B28" s="7"/>
      <c r="C28" s="16"/>
      <c r="D28" s="16"/>
      <c r="E28" s="16"/>
      <c r="F28" s="9"/>
      <c r="G28" s="9"/>
      <c r="H28" s="9"/>
      <c r="I28" s="218"/>
    </row>
    <row r="29" spans="1:9" ht="16.5">
      <c r="A29" s="364" t="s">
        <v>624</v>
      </c>
      <c r="B29" s="364"/>
      <c r="C29" s="364"/>
      <c r="D29" s="364"/>
      <c r="E29" s="10" t="s">
        <v>143</v>
      </c>
      <c r="F29" s="10" t="s">
        <v>57</v>
      </c>
      <c r="H29" s="9"/>
      <c r="I29" s="218"/>
    </row>
    <row r="30" spans="1:9" ht="16.5">
      <c r="A30" s="361" t="s">
        <v>625</v>
      </c>
      <c r="B30" s="361"/>
      <c r="C30" s="361"/>
      <c r="D30" s="361"/>
      <c r="E30" s="213">
        <v>15378851704</v>
      </c>
      <c r="F30" s="213">
        <v>11025010975</v>
      </c>
      <c r="H30" s="9"/>
      <c r="I30" s="218">
        <v>131</v>
      </c>
    </row>
    <row r="31" spans="1:9" ht="16.5">
      <c r="A31" s="191"/>
      <c r="B31" s="191"/>
      <c r="C31" s="191"/>
      <c r="D31" s="191"/>
      <c r="E31" s="216"/>
      <c r="F31" s="217"/>
      <c r="G31" s="12"/>
      <c r="H31" s="9"/>
      <c r="I31" s="218"/>
    </row>
    <row r="32" spans="1:9" ht="16.5">
      <c r="A32" s="362" t="s">
        <v>759</v>
      </c>
      <c r="B32" s="362"/>
      <c r="C32" s="362"/>
      <c r="D32" s="362"/>
      <c r="E32" s="212"/>
      <c r="F32" s="214"/>
      <c r="G32" s="12"/>
      <c r="H32" s="9"/>
      <c r="I32" s="218"/>
    </row>
    <row r="33" spans="1:9" ht="16.5">
      <c r="A33" s="361" t="s">
        <v>626</v>
      </c>
      <c r="B33" s="361"/>
      <c r="C33" s="361"/>
      <c r="D33" s="361"/>
      <c r="E33" s="212"/>
      <c r="F33" s="214"/>
      <c r="G33" s="12"/>
      <c r="H33" s="9"/>
      <c r="I33" s="218"/>
    </row>
    <row r="34" spans="1:9" ht="16.5">
      <c r="A34" s="361"/>
      <c r="B34" s="361"/>
      <c r="C34" s="361"/>
      <c r="D34" s="361"/>
      <c r="E34" s="212"/>
      <c r="F34" s="214"/>
      <c r="G34" s="12"/>
      <c r="H34" s="9"/>
      <c r="I34" s="218"/>
    </row>
    <row r="35" spans="1:9" ht="16.5">
      <c r="A35" s="361" t="s">
        <v>627</v>
      </c>
      <c r="B35" s="361"/>
      <c r="C35" s="361"/>
      <c r="D35" s="361"/>
      <c r="E35" s="215"/>
      <c r="F35" s="214"/>
      <c r="G35" s="19"/>
      <c r="H35" s="9"/>
      <c r="I35" s="218"/>
    </row>
    <row r="36" spans="1:9" ht="17.25">
      <c r="A36" s="179" t="s">
        <v>59</v>
      </c>
      <c r="B36" s="7"/>
      <c r="C36" s="7"/>
      <c r="D36" s="7"/>
      <c r="E36" s="213">
        <f>E30</f>
        <v>15378851704</v>
      </c>
      <c r="F36" s="213">
        <f>F30</f>
        <v>11025010975</v>
      </c>
      <c r="H36" s="9"/>
      <c r="I36" s="218"/>
    </row>
    <row r="37" spans="1:7" ht="17.25">
      <c r="A37" s="179"/>
      <c r="E37" s="213"/>
      <c r="F37" s="213"/>
      <c r="G37" s="18"/>
    </row>
    <row r="38" spans="1:8" ht="16.5">
      <c r="A38" s="7"/>
      <c r="C38" s="359" t="s">
        <v>793</v>
      </c>
      <c r="D38" s="359"/>
      <c r="E38" s="359"/>
      <c r="F38" s="359" t="s">
        <v>57</v>
      </c>
      <c r="G38" s="359"/>
      <c r="H38" s="359"/>
    </row>
    <row r="39" spans="1:8" ht="15.75">
      <c r="A39" s="181" t="s">
        <v>628</v>
      </c>
      <c r="C39" s="196"/>
      <c r="D39" s="196" t="s">
        <v>604</v>
      </c>
      <c r="E39" s="84" t="s">
        <v>629</v>
      </c>
      <c r="F39" s="196" t="s">
        <v>604</v>
      </c>
      <c r="G39" s="84" t="s">
        <v>629</v>
      </c>
      <c r="H39" s="84"/>
    </row>
    <row r="40" spans="1:8" ht="16.5">
      <c r="A40" s="7" t="s">
        <v>630</v>
      </c>
      <c r="C40" s="197"/>
      <c r="E40" s="72"/>
      <c r="F40" s="72"/>
      <c r="G40" s="72"/>
      <c r="H40" s="72"/>
    </row>
    <row r="41" spans="1:8" ht="16.5">
      <c r="A41" s="7" t="s">
        <v>760</v>
      </c>
      <c r="C41" s="197"/>
      <c r="D41" s="74">
        <f>F41</f>
        <v>525000000</v>
      </c>
      <c r="E41" s="197"/>
      <c r="F41" s="72">
        <v>525000000</v>
      </c>
      <c r="G41" s="72"/>
      <c r="H41" s="72"/>
    </row>
    <row r="42" spans="1:8" ht="16.5">
      <c r="A42" s="7" t="s">
        <v>761</v>
      </c>
      <c r="C42" s="197"/>
      <c r="D42" s="74">
        <f>F42</f>
        <v>5000000</v>
      </c>
      <c r="E42" s="197"/>
      <c r="F42" s="72">
        <v>5000000</v>
      </c>
      <c r="G42" s="72"/>
      <c r="H42" s="72"/>
    </row>
    <row r="43" spans="1:8" ht="15.75">
      <c r="A43" s="183" t="s">
        <v>762</v>
      </c>
      <c r="C43" s="197"/>
      <c r="D43" s="74">
        <f>F43</f>
        <v>159995000</v>
      </c>
      <c r="E43" s="197"/>
      <c r="F43" s="72">
        <v>159995000</v>
      </c>
      <c r="G43" s="72"/>
      <c r="H43" s="72"/>
    </row>
    <row r="44" spans="1:8" ht="15.75">
      <c r="A44" s="183" t="s">
        <v>763</v>
      </c>
      <c r="C44" s="197"/>
      <c r="D44" s="74"/>
      <c r="E44" s="197"/>
      <c r="F44" s="72">
        <v>24927778</v>
      </c>
      <c r="G44" s="72"/>
      <c r="H44" s="72"/>
    </row>
    <row r="45" spans="1:8" ht="15.75">
      <c r="A45" s="183" t="s">
        <v>764</v>
      </c>
      <c r="C45" s="197"/>
      <c r="D45" s="74"/>
      <c r="E45" s="197"/>
      <c r="F45" s="72">
        <v>78896916</v>
      </c>
      <c r="G45" s="72"/>
      <c r="H45" s="72"/>
    </row>
    <row r="46" spans="1:8" ht="15.75">
      <c r="A46" s="183" t="s">
        <v>765</v>
      </c>
      <c r="C46" s="197"/>
      <c r="D46" s="74"/>
      <c r="E46" s="197"/>
      <c r="F46" s="72">
        <v>11932536</v>
      </c>
      <c r="G46" s="72"/>
      <c r="H46" s="72"/>
    </row>
    <row r="47" spans="1:8" ht="15.75">
      <c r="A47" s="183" t="s">
        <v>766</v>
      </c>
      <c r="C47" s="197"/>
      <c r="D47" s="74"/>
      <c r="E47" s="197"/>
      <c r="F47" s="72">
        <v>5303340</v>
      </c>
      <c r="G47" s="72"/>
      <c r="H47" s="72"/>
    </row>
    <row r="48" spans="1:9" ht="17.25">
      <c r="A48" s="179" t="s">
        <v>59</v>
      </c>
      <c r="C48"/>
      <c r="D48" s="199">
        <f>SUM(D41:D47)</f>
        <v>689995000</v>
      </c>
      <c r="E48" s="199"/>
      <c r="F48" s="199">
        <f>SUM(F41:F47)</f>
        <v>811055570</v>
      </c>
      <c r="G48" s="199"/>
      <c r="H48"/>
      <c r="I48" s="219">
        <v>136</v>
      </c>
    </row>
    <row r="49" spans="1:5" ht="15.75">
      <c r="A49" s="183"/>
      <c r="C49" s="198"/>
      <c r="D49" s="198"/>
      <c r="E49" s="198"/>
    </row>
    <row r="50" spans="1:8" ht="16.5">
      <c r="A50" s="7"/>
      <c r="C50" s="359" t="s">
        <v>791</v>
      </c>
      <c r="D50" s="359"/>
      <c r="E50" s="359"/>
      <c r="F50" s="359" t="s">
        <v>792</v>
      </c>
      <c r="G50" s="359"/>
      <c r="H50" s="359"/>
    </row>
    <row r="51" spans="1:8" ht="16.5">
      <c r="A51" s="9"/>
      <c r="D51" s="196" t="s">
        <v>604</v>
      </c>
      <c r="E51" s="5" t="s">
        <v>629</v>
      </c>
      <c r="G51" s="196" t="s">
        <v>604</v>
      </c>
      <c r="H51" s="5" t="s">
        <v>629</v>
      </c>
    </row>
    <row r="52" spans="1:5" ht="15.75">
      <c r="A52" s="160" t="s">
        <v>638</v>
      </c>
      <c r="C52" s="198"/>
      <c r="D52" s="198"/>
      <c r="E52" s="198"/>
    </row>
    <row r="53" spans="1:5" ht="16.5">
      <c r="A53" s="7" t="s">
        <v>631</v>
      </c>
      <c r="C53" s="198"/>
      <c r="D53" s="198"/>
      <c r="E53" s="198"/>
    </row>
    <row r="54" spans="1:9" ht="17.25">
      <c r="A54" s="7" t="s">
        <v>632</v>
      </c>
      <c r="B54" s="7"/>
      <c r="C54" s="16"/>
      <c r="D54" s="16"/>
      <c r="E54" s="16"/>
      <c r="F54" s="9"/>
      <c r="G54" s="9"/>
      <c r="H54" s="9"/>
      <c r="I54" s="218"/>
    </row>
    <row r="55" spans="1:9" ht="17.25">
      <c r="A55" s="160" t="s">
        <v>633</v>
      </c>
      <c r="B55" s="7"/>
      <c r="C55" s="16"/>
      <c r="D55" s="16"/>
      <c r="E55" s="16"/>
      <c r="F55" s="9"/>
      <c r="G55" s="9"/>
      <c r="H55" s="9"/>
      <c r="I55" s="218"/>
    </row>
    <row r="56" spans="1:9" ht="17.25">
      <c r="A56" s="160" t="s">
        <v>634</v>
      </c>
      <c r="B56" s="7"/>
      <c r="C56" s="16"/>
      <c r="D56" s="16"/>
      <c r="E56" s="16"/>
      <c r="F56" s="9"/>
      <c r="G56" s="9"/>
      <c r="H56" s="9"/>
      <c r="I56" s="218"/>
    </row>
    <row r="57" spans="1:9" ht="17.25">
      <c r="A57" s="160" t="s">
        <v>635</v>
      </c>
      <c r="B57" s="7"/>
      <c r="C57" s="16"/>
      <c r="D57" s="16"/>
      <c r="E57" s="16"/>
      <c r="F57" s="9"/>
      <c r="G57" s="9"/>
      <c r="H57" s="9"/>
      <c r="I57" s="218"/>
    </row>
    <row r="58" spans="1:9" ht="17.25">
      <c r="A58" s="160" t="s">
        <v>636</v>
      </c>
      <c r="B58" s="7"/>
      <c r="C58" s="16"/>
      <c r="D58" s="16"/>
      <c r="E58" s="16"/>
      <c r="F58" s="9"/>
      <c r="G58" s="9"/>
      <c r="H58" s="9"/>
      <c r="I58" s="218"/>
    </row>
    <row r="59" spans="1:9" ht="17.25">
      <c r="A59" s="160" t="s">
        <v>637</v>
      </c>
      <c r="B59" s="7"/>
      <c r="C59" s="16"/>
      <c r="D59" s="16"/>
      <c r="E59" s="16"/>
      <c r="F59" s="9"/>
      <c r="G59" s="9"/>
      <c r="H59" s="9"/>
      <c r="I59" s="218"/>
    </row>
    <row r="60" spans="1:9" ht="17.25">
      <c r="A60" s="179" t="s">
        <v>59</v>
      </c>
      <c r="B60" s="7"/>
      <c r="C60" s="198"/>
      <c r="D60" s="198"/>
      <c r="E60" s="198"/>
      <c r="I60" s="218"/>
    </row>
    <row r="61" spans="1:9" ht="16.5">
      <c r="A61" s="182" t="s">
        <v>656</v>
      </c>
      <c r="B61" s="7"/>
      <c r="C61" s="359" t="s">
        <v>790</v>
      </c>
      <c r="D61" s="359"/>
      <c r="E61" s="359"/>
      <c r="F61" s="365" t="s">
        <v>789</v>
      </c>
      <c r="G61" s="365"/>
      <c r="H61" s="365"/>
      <c r="I61" s="218"/>
    </row>
    <row r="62" spans="1:9" ht="16.5">
      <c r="A62" s="9"/>
      <c r="B62" s="7"/>
      <c r="C62" s="196" t="s">
        <v>603</v>
      </c>
      <c r="D62" s="196" t="s">
        <v>604</v>
      </c>
      <c r="E62" s="196" t="s">
        <v>639</v>
      </c>
      <c r="F62" s="196" t="s">
        <v>603</v>
      </c>
      <c r="G62" s="196" t="s">
        <v>604</v>
      </c>
      <c r="H62" s="196" t="s">
        <v>639</v>
      </c>
      <c r="I62" s="218"/>
    </row>
    <row r="63" spans="1:9" ht="16.5">
      <c r="A63" s="7"/>
      <c r="B63" s="7"/>
      <c r="C63" s="196"/>
      <c r="D63" s="196" t="s">
        <v>640</v>
      </c>
      <c r="E63" s="196" t="s">
        <v>641</v>
      </c>
      <c r="F63" s="196"/>
      <c r="G63" s="196" t="s">
        <v>640</v>
      </c>
      <c r="H63" s="196" t="s">
        <v>641</v>
      </c>
      <c r="I63" s="218"/>
    </row>
    <row r="64" spans="1:9" ht="16.5">
      <c r="A64" s="7"/>
      <c r="B64" s="7"/>
      <c r="C64" s="196"/>
      <c r="D64" s="196" t="s">
        <v>642</v>
      </c>
      <c r="E64" s="196" t="s">
        <v>643</v>
      </c>
      <c r="F64" s="196"/>
      <c r="G64" s="196" t="s">
        <v>642</v>
      </c>
      <c r="H64" s="196" t="s">
        <v>643</v>
      </c>
      <c r="I64" s="218"/>
    </row>
    <row r="65" spans="1:9" ht="30.75">
      <c r="A65" s="177" t="s">
        <v>644</v>
      </c>
      <c r="B65" s="7"/>
      <c r="C65" s="198"/>
      <c r="D65" s="198"/>
      <c r="E65" s="198"/>
      <c r="I65" s="218"/>
    </row>
    <row r="66" spans="1:9" ht="30.75">
      <c r="A66" s="177" t="s">
        <v>645</v>
      </c>
      <c r="B66" s="7"/>
      <c r="C66" s="16"/>
      <c r="D66" s="16"/>
      <c r="E66" s="16"/>
      <c r="F66" s="9"/>
      <c r="G66" s="9"/>
      <c r="H66" s="9"/>
      <c r="I66" s="218"/>
    </row>
    <row r="67" spans="1:9" ht="17.25">
      <c r="A67" s="159" t="s">
        <v>646</v>
      </c>
      <c r="B67" s="7"/>
      <c r="C67" s="16"/>
      <c r="D67" s="16"/>
      <c r="E67" s="16"/>
      <c r="F67" s="9"/>
      <c r="G67" s="9"/>
      <c r="H67" s="9"/>
      <c r="I67" s="218"/>
    </row>
    <row r="68" spans="1:9" ht="17.25">
      <c r="A68" s="183" t="s">
        <v>647</v>
      </c>
      <c r="B68" s="7"/>
      <c r="C68" s="16"/>
      <c r="D68" s="16"/>
      <c r="E68" s="16"/>
      <c r="F68" s="9"/>
      <c r="G68" s="9"/>
      <c r="H68" s="9"/>
      <c r="I68" s="218"/>
    </row>
    <row r="69" spans="1:9" ht="17.25">
      <c r="A69" s="160" t="s">
        <v>648</v>
      </c>
      <c r="B69" s="7"/>
      <c r="C69" s="16"/>
      <c r="D69" s="16"/>
      <c r="E69" s="16"/>
      <c r="F69" s="9"/>
      <c r="G69" s="9"/>
      <c r="H69" s="9"/>
      <c r="I69" s="218"/>
    </row>
    <row r="70" spans="1:9" ht="17.25">
      <c r="A70" s="160" t="s">
        <v>649</v>
      </c>
      <c r="B70" s="7"/>
      <c r="C70" s="16"/>
      <c r="D70" s="16"/>
      <c r="E70" s="16"/>
      <c r="F70" s="9"/>
      <c r="G70" s="9"/>
      <c r="H70" s="9"/>
      <c r="I70" s="218"/>
    </row>
    <row r="71" spans="1:9" ht="17.25">
      <c r="A71" s="160" t="s">
        <v>650</v>
      </c>
      <c r="B71" s="7"/>
      <c r="C71" s="16"/>
      <c r="D71" s="16"/>
      <c r="E71" s="16"/>
      <c r="F71" s="9"/>
      <c r="G71" s="9"/>
      <c r="H71" s="9"/>
      <c r="I71" s="218"/>
    </row>
    <row r="72" spans="1:9" ht="17.25">
      <c r="A72" s="160"/>
      <c r="B72" s="7"/>
      <c r="C72" s="16"/>
      <c r="D72" s="16"/>
      <c r="E72" s="16"/>
      <c r="F72" s="9"/>
      <c r="G72" s="9"/>
      <c r="H72" s="9"/>
      <c r="I72" s="218"/>
    </row>
    <row r="73" spans="1:9" ht="17.25">
      <c r="A73" s="179" t="s">
        <v>59</v>
      </c>
      <c r="B73" s="7"/>
      <c r="C73" s="9"/>
      <c r="D73" s="9"/>
      <c r="E73" s="9"/>
      <c r="F73" s="9"/>
      <c r="G73" s="9"/>
      <c r="H73" s="9"/>
      <c r="I73" s="218"/>
    </row>
    <row r="74" spans="1:9" ht="17.25">
      <c r="A74" s="179"/>
      <c r="B74" s="7"/>
      <c r="C74" s="359" t="s">
        <v>790</v>
      </c>
      <c r="D74" s="359"/>
      <c r="E74" s="359"/>
      <c r="F74" s="365" t="s">
        <v>789</v>
      </c>
      <c r="G74" s="365"/>
      <c r="H74" s="365"/>
      <c r="I74" s="218"/>
    </row>
    <row r="75" spans="1:9" ht="16.5">
      <c r="A75" s="7"/>
      <c r="B75" s="7"/>
      <c r="C75" s="5"/>
      <c r="D75" s="196" t="s">
        <v>603</v>
      </c>
      <c r="E75" s="196" t="s">
        <v>629</v>
      </c>
      <c r="F75" s="196" t="s">
        <v>603</v>
      </c>
      <c r="G75" s="196" t="s">
        <v>629</v>
      </c>
      <c r="H75" s="196"/>
      <c r="I75" s="218"/>
    </row>
    <row r="76" spans="1:9" ht="16.5">
      <c r="A76" s="181" t="s">
        <v>657</v>
      </c>
      <c r="B76" s="7"/>
      <c r="D76" s="196"/>
      <c r="E76" s="196"/>
      <c r="F76" s="4"/>
      <c r="G76" s="196"/>
      <c r="H76" s="196"/>
      <c r="I76" s="218"/>
    </row>
    <row r="77" spans="1:9" ht="16.5">
      <c r="A77" s="7" t="s">
        <v>61</v>
      </c>
      <c r="B77" s="7"/>
      <c r="C77" s="195"/>
      <c r="D77" s="200"/>
      <c r="E77" s="200"/>
      <c r="F77" s="195"/>
      <c r="G77" s="200"/>
      <c r="H77" s="178"/>
      <c r="I77" s="218"/>
    </row>
    <row r="78" spans="1:9" ht="16.5">
      <c r="A78" s="7" t="s">
        <v>62</v>
      </c>
      <c r="B78" s="7"/>
      <c r="C78" s="195"/>
      <c r="D78" s="72">
        <v>7240070998</v>
      </c>
      <c r="E78" s="72"/>
      <c r="F78" s="72">
        <v>7006496042</v>
      </c>
      <c r="G78" s="195"/>
      <c r="H78" s="9"/>
      <c r="I78" s="218"/>
    </row>
    <row r="79" spans="1:9" ht="16.5">
      <c r="A79" s="7" t="s">
        <v>63</v>
      </c>
      <c r="B79" s="7"/>
      <c r="C79" s="195"/>
      <c r="D79" s="72"/>
      <c r="E79" s="72"/>
      <c r="F79" s="72"/>
      <c r="G79" s="195"/>
      <c r="H79" s="9"/>
      <c r="I79" s="218"/>
    </row>
    <row r="80" spans="1:9" ht="16.5">
      <c r="A80" s="7" t="s">
        <v>64</v>
      </c>
      <c r="B80" s="7"/>
      <c r="C80" s="195"/>
      <c r="D80" s="72">
        <v>1977846263</v>
      </c>
      <c r="E80" s="72"/>
      <c r="F80" s="72">
        <v>1381525671</v>
      </c>
      <c r="G80" s="195"/>
      <c r="H80" s="9"/>
      <c r="I80" s="218"/>
    </row>
    <row r="81" spans="1:9" ht="16.5">
      <c r="A81" s="7" t="s">
        <v>65</v>
      </c>
      <c r="B81" s="7"/>
      <c r="C81" s="195"/>
      <c r="D81" s="72">
        <v>3845632779</v>
      </c>
      <c r="E81" s="72"/>
      <c r="F81" s="72">
        <v>5770383780</v>
      </c>
      <c r="G81" s="195"/>
      <c r="H81" s="9"/>
      <c r="I81" s="218"/>
    </row>
    <row r="82" spans="1:9" ht="16.5">
      <c r="A82" s="7" t="s">
        <v>66</v>
      </c>
      <c r="B82" s="7"/>
      <c r="C82" s="195"/>
      <c r="D82" s="72">
        <v>351564643</v>
      </c>
      <c r="E82" s="72"/>
      <c r="F82" s="72">
        <v>223480350</v>
      </c>
      <c r="G82" s="195"/>
      <c r="H82" s="9"/>
      <c r="I82" s="218"/>
    </row>
    <row r="83" spans="1:9" ht="16.5">
      <c r="A83" s="7" t="s">
        <v>67</v>
      </c>
      <c r="B83" s="7"/>
      <c r="C83" s="195"/>
      <c r="D83" s="72">
        <f>F83</f>
        <v>92766576</v>
      </c>
      <c r="E83" s="72"/>
      <c r="F83" s="72">
        <v>92766576</v>
      </c>
      <c r="G83" s="195"/>
      <c r="H83" s="9"/>
      <c r="I83" s="218"/>
    </row>
    <row r="84" spans="1:9" ht="16.5">
      <c r="A84" s="7" t="s">
        <v>68</v>
      </c>
      <c r="B84" s="7"/>
      <c r="C84" s="195"/>
      <c r="D84" s="195"/>
      <c r="E84" s="195"/>
      <c r="F84" s="195"/>
      <c r="G84" s="195"/>
      <c r="H84" s="9"/>
      <c r="I84" s="218"/>
    </row>
    <row r="85" spans="1:9" ht="16.5">
      <c r="A85" s="160" t="s">
        <v>651</v>
      </c>
      <c r="B85" s="7"/>
      <c r="C85" s="195"/>
      <c r="D85" s="195"/>
      <c r="E85" s="195"/>
      <c r="F85" s="195"/>
      <c r="G85" s="195"/>
      <c r="H85" s="9"/>
      <c r="I85" s="218"/>
    </row>
    <row r="86" spans="1:9" ht="16.5">
      <c r="A86" s="160" t="s">
        <v>652</v>
      </c>
      <c r="B86" s="7"/>
      <c r="C86" s="195"/>
      <c r="D86" s="72"/>
      <c r="E86" s="72"/>
      <c r="F86" s="72"/>
      <c r="G86" s="195"/>
      <c r="H86" s="9"/>
      <c r="I86" s="218"/>
    </row>
    <row r="87" spans="1:9" ht="17.25">
      <c r="A87" s="179" t="s">
        <v>162</v>
      </c>
      <c r="B87" s="7"/>
      <c r="C87" s="7"/>
      <c r="D87" s="199">
        <f>SUM(D77:D86)</f>
        <v>13507881259</v>
      </c>
      <c r="E87" s="199"/>
      <c r="F87" s="199">
        <f>SUM(F77:F86)</f>
        <v>14474652419</v>
      </c>
      <c r="G87" s="9"/>
      <c r="H87" s="9"/>
      <c r="I87" s="218">
        <v>140</v>
      </c>
    </row>
    <row r="88" spans="1:9" ht="17.25">
      <c r="A88" s="179"/>
      <c r="B88" s="7"/>
      <c r="C88" s="7"/>
      <c r="D88" s="7"/>
      <c r="E88" s="7"/>
      <c r="F88" s="9"/>
      <c r="G88" s="9"/>
      <c r="H88" s="9"/>
      <c r="I88" s="218"/>
    </row>
    <row r="89" spans="1:9" ht="16.5">
      <c r="A89" s="7"/>
      <c r="B89" s="7"/>
      <c r="C89" s="359" t="s">
        <v>790</v>
      </c>
      <c r="D89" s="359"/>
      <c r="E89" s="359"/>
      <c r="F89" s="365" t="s">
        <v>789</v>
      </c>
      <c r="G89" s="365"/>
      <c r="H89" s="365"/>
      <c r="I89" s="218"/>
    </row>
    <row r="90" spans="1:9" ht="16.5">
      <c r="A90" s="9"/>
      <c r="B90" s="7"/>
      <c r="C90" s="5"/>
      <c r="D90" s="196" t="s">
        <v>603</v>
      </c>
      <c r="E90" s="196" t="s">
        <v>604</v>
      </c>
      <c r="F90" s="196" t="s">
        <v>603</v>
      </c>
      <c r="G90" s="196" t="s">
        <v>604</v>
      </c>
      <c r="H90" s="196"/>
      <c r="I90" s="218"/>
    </row>
    <row r="91" spans="1:9" ht="16.5">
      <c r="A91" s="182" t="s">
        <v>658</v>
      </c>
      <c r="B91" s="7"/>
      <c r="C91" s="5"/>
      <c r="E91" s="196" t="s">
        <v>640</v>
      </c>
      <c r="F91" s="4"/>
      <c r="G91" s="196" t="s">
        <v>640</v>
      </c>
      <c r="H91" s="196"/>
      <c r="I91" s="218"/>
    </row>
    <row r="92" spans="1:9" ht="16.5">
      <c r="A92" s="9"/>
      <c r="B92" s="7"/>
      <c r="E92" s="196" t="s">
        <v>642</v>
      </c>
      <c r="G92" s="196" t="s">
        <v>642</v>
      </c>
      <c r="I92" s="218"/>
    </row>
    <row r="93" spans="1:9" ht="16.5">
      <c r="A93" s="160" t="s">
        <v>653</v>
      </c>
      <c r="B93" s="7"/>
      <c r="I93" s="218"/>
    </row>
    <row r="94" spans="1:9" ht="17.25">
      <c r="A94" s="179" t="s">
        <v>162</v>
      </c>
      <c r="B94" s="7"/>
      <c r="C94" s="7"/>
      <c r="D94" s="7"/>
      <c r="E94" s="7"/>
      <c r="F94" s="9"/>
      <c r="G94" s="9"/>
      <c r="H94" s="9"/>
      <c r="I94" s="218"/>
    </row>
    <row r="95" spans="1:9" ht="17.25">
      <c r="A95" s="179"/>
      <c r="B95" s="7"/>
      <c r="C95" s="7"/>
      <c r="D95" s="7"/>
      <c r="E95" s="7"/>
      <c r="F95" s="9"/>
      <c r="G95" s="9"/>
      <c r="H95" s="9"/>
      <c r="I95" s="218"/>
    </row>
    <row r="96" spans="1:9" ht="16.5">
      <c r="A96" s="160" t="s">
        <v>654</v>
      </c>
      <c r="B96" s="7"/>
      <c r="C96" s="359" t="s">
        <v>790</v>
      </c>
      <c r="D96" s="359"/>
      <c r="E96" s="359"/>
      <c r="F96" s="365" t="s">
        <v>789</v>
      </c>
      <c r="G96" s="365"/>
      <c r="H96" s="365"/>
      <c r="I96" s="218"/>
    </row>
    <row r="97" spans="1:9" ht="16.5">
      <c r="A97" s="160" t="s">
        <v>655</v>
      </c>
      <c r="B97" s="7"/>
      <c r="C97" s="7"/>
      <c r="D97" s="7"/>
      <c r="E97" s="7"/>
      <c r="F97" s="9"/>
      <c r="G97" s="9"/>
      <c r="H97" s="9"/>
      <c r="I97" s="218"/>
    </row>
  </sheetData>
  <sheetProtection/>
  <mergeCells count="43">
    <mergeCell ref="C96:E96"/>
    <mergeCell ref="F96:H96"/>
    <mergeCell ref="C61:E61"/>
    <mergeCell ref="F61:H61"/>
    <mergeCell ref="C74:E74"/>
    <mergeCell ref="F74:H74"/>
    <mergeCell ref="C89:E89"/>
    <mergeCell ref="F89:H89"/>
    <mergeCell ref="F50:H50"/>
    <mergeCell ref="A29:D29"/>
    <mergeCell ref="A30:D30"/>
    <mergeCell ref="C38:E38"/>
    <mergeCell ref="F38:H38"/>
    <mergeCell ref="A34:D34"/>
    <mergeCell ref="A35:D35"/>
    <mergeCell ref="A25:B25"/>
    <mergeCell ref="A26:B26"/>
    <mergeCell ref="A32:D32"/>
    <mergeCell ref="A33:D33"/>
    <mergeCell ref="A27:B27"/>
    <mergeCell ref="C50:E50"/>
    <mergeCell ref="A16:B16"/>
    <mergeCell ref="A17:B17"/>
    <mergeCell ref="A18:B18"/>
    <mergeCell ref="A19:B19"/>
    <mergeCell ref="A23:B23"/>
    <mergeCell ref="A24:B24"/>
    <mergeCell ref="A10:B10"/>
    <mergeCell ref="C11:E11"/>
    <mergeCell ref="F11:H11"/>
    <mergeCell ref="A13:B13"/>
    <mergeCell ref="A14:B14"/>
    <mergeCell ref="A15:B15"/>
    <mergeCell ref="C1:E1"/>
    <mergeCell ref="F1:H1"/>
    <mergeCell ref="A4:B4"/>
    <mergeCell ref="A5:B5"/>
    <mergeCell ref="C20:E20"/>
    <mergeCell ref="F20:H20"/>
    <mergeCell ref="A6:B6"/>
    <mergeCell ref="A7:B7"/>
    <mergeCell ref="A8:B8"/>
    <mergeCell ref="A9:B9"/>
  </mergeCells>
  <printOptions/>
  <pageMargins left="0.8" right="0.16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4" customWidth="1"/>
    <col min="4" max="6" width="9.140625" style="5" customWidth="1"/>
    <col min="7" max="7" width="4.7109375" style="5" customWidth="1"/>
    <col min="8" max="8" width="13.7109375" style="5" customWidth="1"/>
    <col min="9" max="9" width="7.8515625" style="5" customWidth="1"/>
    <col min="10" max="10" width="12.140625" style="5" customWidth="1"/>
    <col min="11" max="11" width="9.140625" style="209" customWidth="1"/>
    <col min="12" max="16384" width="9.140625" style="5" customWidth="1"/>
  </cols>
  <sheetData>
    <row r="1" spans="1:10" ht="15.75">
      <c r="A1" s="2" t="s">
        <v>8</v>
      </c>
      <c r="I1" s="366" t="s">
        <v>18</v>
      </c>
      <c r="J1" s="366"/>
    </row>
    <row r="2" spans="1:10" ht="14.25">
      <c r="A2" s="1" t="s">
        <v>304</v>
      </c>
      <c r="J2" s="6" t="s">
        <v>19</v>
      </c>
    </row>
    <row r="3" spans="1:10" ht="14.25">
      <c r="A3" s="1" t="s">
        <v>9</v>
      </c>
      <c r="J3" s="6" t="s">
        <v>12</v>
      </c>
    </row>
    <row r="4" spans="1:9" ht="14.25">
      <c r="A4" s="1" t="s">
        <v>10</v>
      </c>
      <c r="I4" s="6"/>
    </row>
    <row r="5" spans="1:11" ht="23.25">
      <c r="A5" s="367" t="s">
        <v>20</v>
      </c>
      <c r="B5" s="367"/>
      <c r="C5" s="367"/>
      <c r="D5" s="367"/>
      <c r="E5" s="367"/>
      <c r="F5" s="367"/>
      <c r="G5" s="367"/>
      <c r="H5" s="367"/>
      <c r="I5" s="367"/>
      <c r="J5" s="367"/>
      <c r="K5" s="210"/>
    </row>
    <row r="6" spans="1:11" ht="18">
      <c r="A6" s="368" t="s">
        <v>530</v>
      </c>
      <c r="B6" s="368"/>
      <c r="C6" s="368"/>
      <c r="D6" s="368"/>
      <c r="E6" s="368"/>
      <c r="F6" s="368"/>
      <c r="G6" s="368"/>
      <c r="H6" s="368"/>
      <c r="I6" s="368"/>
      <c r="J6" s="368"/>
      <c r="K6" s="211"/>
    </row>
    <row r="8" ht="17.25">
      <c r="A8" s="3" t="s">
        <v>21</v>
      </c>
    </row>
    <row r="9" ht="16.5">
      <c r="A9" s="7" t="s">
        <v>22</v>
      </c>
    </row>
    <row r="10" ht="16.5">
      <c r="A10" s="7" t="s">
        <v>23</v>
      </c>
    </row>
    <row r="11" ht="16.5">
      <c r="A11" s="7" t="s">
        <v>24</v>
      </c>
    </row>
    <row r="12" ht="16.5">
      <c r="A12" s="7" t="s">
        <v>25</v>
      </c>
    </row>
    <row r="13" ht="16.5">
      <c r="A13" s="176" t="s">
        <v>566</v>
      </c>
    </row>
    <row r="14" ht="16.5">
      <c r="A14" s="7" t="s">
        <v>565</v>
      </c>
    </row>
    <row r="15" spans="1:11" ht="16.5">
      <c r="A15" s="353" t="s">
        <v>567</v>
      </c>
      <c r="B15" s="353"/>
      <c r="C15" s="353"/>
      <c r="D15" s="353"/>
      <c r="E15" s="353"/>
      <c r="F15" s="353"/>
      <c r="G15" s="353"/>
      <c r="H15" s="353"/>
      <c r="I15" s="9"/>
      <c r="J15" s="9"/>
      <c r="K15" s="10"/>
    </row>
    <row r="16" spans="1:11" ht="16.5">
      <c r="A16" s="369" t="s">
        <v>571</v>
      </c>
      <c r="B16" s="369"/>
      <c r="C16" s="369"/>
      <c r="D16" s="369"/>
      <c r="E16" s="369"/>
      <c r="F16" s="369"/>
      <c r="G16" s="369"/>
      <c r="H16" s="369"/>
      <c r="I16" s="369"/>
      <c r="J16" s="369"/>
      <c r="K16" s="10"/>
    </row>
    <row r="17" spans="1:11" ht="16.5">
      <c r="A17" s="353" t="s">
        <v>568</v>
      </c>
      <c r="B17" s="353"/>
      <c r="C17" s="353"/>
      <c r="D17" s="353"/>
      <c r="E17" s="353"/>
      <c r="F17" s="353"/>
      <c r="G17" s="353"/>
      <c r="H17" s="353"/>
      <c r="I17" s="353"/>
      <c r="J17" s="353"/>
      <c r="K17" s="10"/>
    </row>
    <row r="18" spans="1:11" ht="16.5">
      <c r="A18" s="353" t="s">
        <v>569</v>
      </c>
      <c r="B18" s="353"/>
      <c r="C18" s="353"/>
      <c r="D18" s="353"/>
      <c r="E18" s="353"/>
      <c r="F18" s="353"/>
      <c r="G18" s="353"/>
      <c r="H18" s="353"/>
      <c r="I18" s="353"/>
      <c r="J18" s="353"/>
      <c r="K18" s="10"/>
    </row>
    <row r="19" spans="1:11" ht="15">
      <c r="A19" s="353" t="s">
        <v>570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</row>
    <row r="20" ht="16.5">
      <c r="A20" s="7"/>
    </row>
    <row r="21" ht="16.5">
      <c r="A21" s="7"/>
    </row>
    <row r="22" ht="17.25">
      <c r="A22" s="3" t="s">
        <v>26</v>
      </c>
    </row>
    <row r="23" ht="16.5">
      <c r="A23" s="7" t="s">
        <v>572</v>
      </c>
    </row>
    <row r="24" ht="16.5">
      <c r="A24" s="7" t="s">
        <v>27</v>
      </c>
    </row>
    <row r="25" spans="1:11" ht="16.5">
      <c r="A25" s="8"/>
      <c r="B25" s="7"/>
      <c r="C25" s="7"/>
      <c r="D25" s="9"/>
      <c r="E25" s="9"/>
      <c r="F25" s="9"/>
      <c r="G25" s="9"/>
      <c r="H25" s="9"/>
      <c r="I25" s="9"/>
      <c r="J25" s="9"/>
      <c r="K25" s="80"/>
    </row>
    <row r="26" spans="1:11" ht="17.25">
      <c r="A26" s="3" t="s">
        <v>28</v>
      </c>
      <c r="B26" s="7"/>
      <c r="C26" s="7"/>
      <c r="D26" s="9"/>
      <c r="E26" s="9"/>
      <c r="F26" s="9"/>
      <c r="G26" s="9"/>
      <c r="H26" s="9"/>
      <c r="I26" s="9"/>
      <c r="J26" s="9"/>
      <c r="K26" s="80"/>
    </row>
    <row r="27" spans="1:11" ht="16.5">
      <c r="A27" s="7" t="s">
        <v>29</v>
      </c>
      <c r="B27" s="7"/>
      <c r="C27" s="7"/>
      <c r="D27" s="9"/>
      <c r="E27" s="9"/>
      <c r="F27" s="9"/>
      <c r="G27" s="9"/>
      <c r="H27" s="9"/>
      <c r="I27" s="9"/>
      <c r="J27" s="9"/>
      <c r="K27" s="80"/>
    </row>
    <row r="28" spans="1:11" ht="16.5">
      <c r="A28" s="7" t="s">
        <v>30</v>
      </c>
      <c r="B28" s="7"/>
      <c r="C28" s="7"/>
      <c r="D28" s="9"/>
      <c r="E28" s="9"/>
      <c r="F28" s="9"/>
      <c r="G28" s="9"/>
      <c r="H28" s="9"/>
      <c r="I28" s="9"/>
      <c r="J28" s="9"/>
      <c r="K28" s="80"/>
    </row>
    <row r="29" spans="1:11" ht="16.5">
      <c r="A29" s="7" t="s">
        <v>31</v>
      </c>
      <c r="B29" s="7"/>
      <c r="C29" s="7"/>
      <c r="D29" s="9"/>
      <c r="E29" s="9"/>
      <c r="F29" s="9"/>
      <c r="G29" s="9"/>
      <c r="H29" s="9"/>
      <c r="I29" s="9"/>
      <c r="J29" s="9"/>
      <c r="K29" s="80"/>
    </row>
    <row r="30" spans="1:11" ht="16.5">
      <c r="A30" s="7" t="s">
        <v>32</v>
      </c>
      <c r="B30" s="7"/>
      <c r="C30" s="7"/>
      <c r="D30" s="9"/>
      <c r="E30" s="9"/>
      <c r="F30" s="9"/>
      <c r="G30" s="9"/>
      <c r="H30" s="9"/>
      <c r="I30" s="9"/>
      <c r="J30" s="9"/>
      <c r="K30" s="80"/>
    </row>
    <row r="31" spans="1:11" ht="17.25">
      <c r="A31" s="3"/>
      <c r="B31" s="7"/>
      <c r="C31" s="7"/>
      <c r="D31" s="9"/>
      <c r="E31" s="9"/>
      <c r="F31" s="9"/>
      <c r="G31" s="9"/>
      <c r="H31" s="9"/>
      <c r="I31" s="9"/>
      <c r="J31" s="9"/>
      <c r="K31" s="80"/>
    </row>
    <row r="32" spans="1:11" ht="17.25">
      <c r="A32" s="3" t="s">
        <v>33</v>
      </c>
      <c r="B32" s="7"/>
      <c r="C32" s="7"/>
      <c r="D32" s="9"/>
      <c r="E32" s="9"/>
      <c r="F32" s="9"/>
      <c r="G32" s="9"/>
      <c r="H32" s="9"/>
      <c r="I32" s="9"/>
      <c r="J32" s="9"/>
      <c r="K32" s="80"/>
    </row>
    <row r="33" spans="1:11" ht="16.5">
      <c r="A33" s="7" t="s">
        <v>34</v>
      </c>
      <c r="B33" s="7"/>
      <c r="C33" s="7"/>
      <c r="D33" s="9"/>
      <c r="E33" s="9"/>
      <c r="F33" s="9"/>
      <c r="G33" s="9"/>
      <c r="H33" s="9"/>
      <c r="I33" s="9"/>
      <c r="J33" s="9"/>
      <c r="K33" s="80"/>
    </row>
    <row r="34" spans="1:11" ht="16.5">
      <c r="A34" s="7" t="s">
        <v>35</v>
      </c>
      <c r="B34" s="7"/>
      <c r="C34" s="7"/>
      <c r="D34" s="9"/>
      <c r="E34" s="9"/>
      <c r="F34" s="9"/>
      <c r="G34" s="9"/>
      <c r="H34" s="9"/>
      <c r="I34" s="9"/>
      <c r="J34" s="9"/>
      <c r="K34" s="80"/>
    </row>
    <row r="35" spans="1:11" ht="16.5">
      <c r="A35" s="353" t="s">
        <v>574</v>
      </c>
      <c r="B35" s="353"/>
      <c r="C35" s="353"/>
      <c r="D35" s="353"/>
      <c r="E35" s="353"/>
      <c r="F35" s="353"/>
      <c r="G35" s="353"/>
      <c r="H35" s="9"/>
      <c r="I35" s="9"/>
      <c r="J35" s="9"/>
      <c r="K35" s="80"/>
    </row>
    <row r="36" spans="1:11" ht="16.5">
      <c r="A36" s="353" t="s">
        <v>575</v>
      </c>
      <c r="B36" s="353"/>
      <c r="C36" s="353"/>
      <c r="D36" s="353"/>
      <c r="E36" s="353"/>
      <c r="F36" s="353"/>
      <c r="G36" s="353"/>
      <c r="H36" s="353"/>
      <c r="I36" s="9"/>
      <c r="J36" s="9"/>
      <c r="K36" s="80"/>
    </row>
    <row r="37" spans="1:11" ht="16.5">
      <c r="A37" s="7" t="s">
        <v>576</v>
      </c>
      <c r="B37" s="7"/>
      <c r="C37" s="7"/>
      <c r="D37" s="7"/>
      <c r="E37" s="9"/>
      <c r="F37" s="9"/>
      <c r="G37" s="9"/>
      <c r="H37" s="9"/>
      <c r="I37" s="9"/>
      <c r="J37" s="9"/>
      <c r="K37" s="80"/>
    </row>
    <row r="38" spans="1:11" ht="16.5">
      <c r="A38" s="7" t="s">
        <v>35</v>
      </c>
      <c r="B38" s="7"/>
      <c r="C38" s="7"/>
      <c r="D38" s="7"/>
      <c r="E38" s="7"/>
      <c r="F38" s="9"/>
      <c r="G38" s="9"/>
      <c r="H38" s="9"/>
      <c r="I38" s="9"/>
      <c r="J38" s="9"/>
      <c r="K38" s="80"/>
    </row>
    <row r="39" spans="1:11" ht="16.5">
      <c r="A39" s="353" t="s">
        <v>577</v>
      </c>
      <c r="B39" s="353"/>
      <c r="C39" s="353"/>
      <c r="D39" s="353"/>
      <c r="E39" s="353"/>
      <c r="F39" s="353"/>
      <c r="G39" s="353"/>
      <c r="H39" s="353"/>
      <c r="I39" s="9"/>
      <c r="J39" s="9"/>
      <c r="K39" s="80"/>
    </row>
    <row r="40" spans="1:11" ht="16.5">
      <c r="A40" s="353" t="s">
        <v>578</v>
      </c>
      <c r="B40" s="353"/>
      <c r="C40" s="353"/>
      <c r="D40" s="353"/>
      <c r="E40" s="353"/>
      <c r="F40" s="9"/>
      <c r="G40" s="9"/>
      <c r="H40" s="9"/>
      <c r="I40" s="9"/>
      <c r="J40" s="9"/>
      <c r="K40" s="80"/>
    </row>
    <row r="41" spans="1:11" ht="16.5">
      <c r="A41" s="353" t="s">
        <v>579</v>
      </c>
      <c r="B41" s="353"/>
      <c r="C41" s="353"/>
      <c r="D41" s="353"/>
      <c r="E41" s="353"/>
      <c r="F41" s="353"/>
      <c r="G41" s="9"/>
      <c r="H41" s="9"/>
      <c r="I41" s="9"/>
      <c r="J41" s="9"/>
      <c r="K41" s="80"/>
    </row>
    <row r="42" spans="1:11" ht="16.5">
      <c r="A42" s="353" t="s">
        <v>580</v>
      </c>
      <c r="B42" s="353"/>
      <c r="C42" s="353"/>
      <c r="D42" s="353"/>
      <c r="E42" s="353"/>
      <c r="F42" s="353"/>
      <c r="G42" s="353"/>
      <c r="H42" s="9"/>
      <c r="I42" s="9"/>
      <c r="J42" s="9"/>
      <c r="K42" s="80"/>
    </row>
    <row r="43" spans="1:11" ht="16.5">
      <c r="A43" s="353" t="s">
        <v>581</v>
      </c>
      <c r="B43" s="353"/>
      <c r="C43" s="353"/>
      <c r="D43" s="353"/>
      <c r="E43" s="353"/>
      <c r="F43" s="353"/>
      <c r="G43" s="353"/>
      <c r="H43" s="353"/>
      <c r="I43" s="9"/>
      <c r="J43" s="9"/>
      <c r="K43" s="80"/>
    </row>
    <row r="44" spans="1:11" ht="16.5">
      <c r="A44" s="353" t="s">
        <v>582</v>
      </c>
      <c r="B44" s="353"/>
      <c r="C44" s="353"/>
      <c r="D44" s="353"/>
      <c r="E44" s="353"/>
      <c r="F44" s="353"/>
      <c r="G44" s="353"/>
      <c r="H44" s="353"/>
      <c r="I44" s="9"/>
      <c r="J44" s="9"/>
      <c r="K44" s="80"/>
    </row>
    <row r="45" spans="1:11" ht="16.5">
      <c r="A45" s="353" t="s">
        <v>583</v>
      </c>
      <c r="B45" s="353"/>
      <c r="C45" s="353"/>
      <c r="D45" s="353"/>
      <c r="E45" s="353"/>
      <c r="F45" s="353"/>
      <c r="G45" s="353"/>
      <c r="H45" s="353"/>
      <c r="I45" s="353"/>
      <c r="J45" s="353"/>
      <c r="K45" s="80"/>
    </row>
    <row r="46" spans="1:11" ht="16.5">
      <c r="A46" s="353" t="s">
        <v>584</v>
      </c>
      <c r="B46" s="353"/>
      <c r="C46" s="353"/>
      <c r="D46" s="353"/>
      <c r="E46" s="353"/>
      <c r="F46" s="353"/>
      <c r="G46" s="353"/>
      <c r="H46" s="353"/>
      <c r="I46" s="9"/>
      <c r="J46" s="9"/>
      <c r="K46" s="80"/>
    </row>
    <row r="47" spans="1:11" ht="16.5">
      <c r="A47" s="7" t="s">
        <v>585</v>
      </c>
      <c r="B47" s="7"/>
      <c r="C47" s="7"/>
      <c r="D47" s="9"/>
      <c r="E47" s="9"/>
      <c r="F47" s="9"/>
      <c r="G47" s="9"/>
      <c r="H47" s="9"/>
      <c r="I47" s="9"/>
      <c r="J47" s="9"/>
      <c r="K47" s="80"/>
    </row>
    <row r="48" spans="1:11" ht="16.5">
      <c r="A48" s="7" t="s">
        <v>36</v>
      </c>
      <c r="B48" s="7"/>
      <c r="C48" s="7"/>
      <c r="D48" s="9"/>
      <c r="E48" s="9"/>
      <c r="F48" s="9"/>
      <c r="G48" s="9"/>
      <c r="H48" s="9"/>
      <c r="I48" s="9"/>
      <c r="J48" s="9"/>
      <c r="K48" s="80"/>
    </row>
    <row r="49" spans="1:11" ht="16.5">
      <c r="A49" s="7" t="s">
        <v>573</v>
      </c>
      <c r="B49" s="7"/>
      <c r="C49" s="7"/>
      <c r="D49" s="9"/>
      <c r="E49" s="9"/>
      <c r="F49" s="9"/>
      <c r="G49" s="9"/>
      <c r="H49" s="9"/>
      <c r="I49" s="9"/>
      <c r="J49" s="9"/>
      <c r="K49" s="80"/>
    </row>
    <row r="50" spans="1:11" ht="16.5">
      <c r="A50" s="7" t="s">
        <v>37</v>
      </c>
      <c r="B50" s="7"/>
      <c r="C50" s="7"/>
      <c r="D50" s="9"/>
      <c r="E50" s="9"/>
      <c r="F50" s="9"/>
      <c r="G50" s="9"/>
      <c r="H50" s="9"/>
      <c r="I50" s="9"/>
      <c r="J50" s="9"/>
      <c r="K50" s="80"/>
    </row>
    <row r="51" spans="1:11" ht="16.5">
      <c r="A51" s="7" t="s">
        <v>38</v>
      </c>
      <c r="B51" s="7"/>
      <c r="C51" s="7"/>
      <c r="D51" s="9"/>
      <c r="E51" s="9"/>
      <c r="F51" s="9"/>
      <c r="G51" s="9"/>
      <c r="H51" s="9"/>
      <c r="I51" s="9"/>
      <c r="J51" s="9"/>
      <c r="K51" s="80"/>
    </row>
    <row r="52" spans="1:11" ht="16.5">
      <c r="A52" s="7" t="s">
        <v>586</v>
      </c>
      <c r="B52" s="7"/>
      <c r="C52" s="7"/>
      <c r="D52" s="9"/>
      <c r="E52" s="9"/>
      <c r="F52" s="9"/>
      <c r="G52" s="9"/>
      <c r="H52" s="9"/>
      <c r="I52" s="9"/>
      <c r="J52" s="9"/>
      <c r="K52" s="80"/>
    </row>
    <row r="53" spans="1:11" ht="16.5">
      <c r="A53" s="7" t="s">
        <v>39</v>
      </c>
      <c r="B53" s="7"/>
      <c r="C53" s="7"/>
      <c r="D53" s="9"/>
      <c r="E53" s="9"/>
      <c r="F53" s="9"/>
      <c r="G53" s="9"/>
      <c r="H53" s="9"/>
      <c r="I53" s="9"/>
      <c r="J53" s="9"/>
      <c r="K53" s="80"/>
    </row>
    <row r="54" spans="1:11" ht="16.5">
      <c r="A54" s="7" t="s">
        <v>40</v>
      </c>
      <c r="B54" s="7"/>
      <c r="C54" s="7"/>
      <c r="D54" s="9"/>
      <c r="E54" s="9"/>
      <c r="F54" s="9"/>
      <c r="G54" s="9"/>
      <c r="H54" s="9"/>
      <c r="I54" s="9"/>
      <c r="J54" s="9"/>
      <c r="K54" s="80"/>
    </row>
    <row r="55" spans="1:11" ht="16.5">
      <c r="A55" s="353" t="s">
        <v>593</v>
      </c>
      <c r="B55" s="353"/>
      <c r="C55" s="353"/>
      <c r="D55" s="353"/>
      <c r="E55" s="353"/>
      <c r="F55" s="353"/>
      <c r="G55" s="353"/>
      <c r="H55" s="353"/>
      <c r="I55" s="353"/>
      <c r="J55" s="9"/>
      <c r="K55" s="80"/>
    </row>
    <row r="56" spans="1:11" ht="16.5" customHeight="1">
      <c r="A56" s="353" t="s">
        <v>594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</row>
    <row r="57" spans="1:11" ht="16.5">
      <c r="A57" s="353" t="s">
        <v>595</v>
      </c>
      <c r="B57" s="353"/>
      <c r="C57" s="353"/>
      <c r="D57" s="353"/>
      <c r="E57" s="353"/>
      <c r="F57" s="353"/>
      <c r="G57" s="353"/>
      <c r="H57" s="353"/>
      <c r="I57" s="353"/>
      <c r="J57" s="9"/>
      <c r="K57" s="80"/>
    </row>
    <row r="58" spans="1:11" ht="16.5">
      <c r="A58" s="7" t="s">
        <v>596</v>
      </c>
      <c r="B58" s="7"/>
      <c r="C58" s="7"/>
      <c r="D58" s="9"/>
      <c r="E58" s="9"/>
      <c r="F58" s="9"/>
      <c r="G58" s="9"/>
      <c r="H58" s="9"/>
      <c r="I58" s="9"/>
      <c r="J58" s="9"/>
      <c r="K58" s="80"/>
    </row>
    <row r="59" spans="1:11" ht="16.5">
      <c r="A59" s="7" t="s">
        <v>41</v>
      </c>
      <c r="B59" s="7"/>
      <c r="C59" s="7"/>
      <c r="D59" s="9"/>
      <c r="E59" s="9"/>
      <c r="F59" s="9"/>
      <c r="G59" s="9"/>
      <c r="H59" s="9"/>
      <c r="I59" s="9"/>
      <c r="J59" s="9"/>
      <c r="K59" s="80"/>
    </row>
    <row r="60" spans="1:11" ht="16.5">
      <c r="A60" s="7" t="s">
        <v>42</v>
      </c>
      <c r="B60" s="7"/>
      <c r="C60" s="7"/>
      <c r="D60" s="9"/>
      <c r="E60" s="9"/>
      <c r="F60" s="9"/>
      <c r="G60" s="9"/>
      <c r="H60" s="9"/>
      <c r="I60" s="9"/>
      <c r="J60" s="9"/>
      <c r="K60" s="80"/>
    </row>
    <row r="61" spans="1:11" ht="16.5">
      <c r="A61" s="7" t="s">
        <v>587</v>
      </c>
      <c r="B61" s="7"/>
      <c r="C61" s="7"/>
      <c r="D61" s="9"/>
      <c r="E61" s="9"/>
      <c r="F61" s="9"/>
      <c r="G61" s="9"/>
      <c r="H61" s="9"/>
      <c r="I61" s="9"/>
      <c r="J61" s="9"/>
      <c r="K61" s="80"/>
    </row>
    <row r="62" spans="1:11" ht="16.5">
      <c r="A62" s="7" t="s">
        <v>588</v>
      </c>
      <c r="B62" s="7"/>
      <c r="C62" s="7"/>
      <c r="D62" s="9"/>
      <c r="E62" s="9"/>
      <c r="F62" s="9"/>
      <c r="G62" s="9"/>
      <c r="H62" s="9"/>
      <c r="I62" s="9"/>
      <c r="J62" s="9"/>
      <c r="K62" s="80"/>
    </row>
    <row r="63" spans="1:11" ht="16.5">
      <c r="A63" s="7" t="s">
        <v>589</v>
      </c>
      <c r="B63" s="7"/>
      <c r="C63" s="7"/>
      <c r="D63" s="9"/>
      <c r="E63" s="9"/>
      <c r="F63" s="9"/>
      <c r="G63" s="9"/>
      <c r="H63" s="9"/>
      <c r="I63" s="9"/>
      <c r="J63" s="9"/>
      <c r="K63" s="80"/>
    </row>
    <row r="64" spans="1:11" ht="16.5">
      <c r="A64" s="7" t="s">
        <v>43</v>
      </c>
      <c r="B64" s="7"/>
      <c r="C64" s="7"/>
      <c r="D64" s="9"/>
      <c r="E64" s="9"/>
      <c r="F64" s="9"/>
      <c r="G64" s="9"/>
      <c r="H64" s="9"/>
      <c r="I64" s="9"/>
      <c r="J64" s="9"/>
      <c r="K64" s="80"/>
    </row>
    <row r="65" spans="1:11" ht="16.5">
      <c r="A65" s="7" t="s">
        <v>44</v>
      </c>
      <c r="B65" s="7"/>
      <c r="C65" s="7"/>
      <c r="D65" s="9"/>
      <c r="E65" s="9"/>
      <c r="F65" s="9"/>
      <c r="G65" s="9"/>
      <c r="H65" s="9"/>
      <c r="I65" s="9"/>
      <c r="J65" s="9"/>
      <c r="K65" s="80"/>
    </row>
    <row r="66" spans="1:11" ht="16.5">
      <c r="A66" s="7" t="s">
        <v>45</v>
      </c>
      <c r="B66" s="7"/>
      <c r="C66" s="7"/>
      <c r="D66" s="9"/>
      <c r="E66" s="9"/>
      <c r="F66" s="9"/>
      <c r="G66" s="9"/>
      <c r="H66" s="9"/>
      <c r="I66" s="9"/>
      <c r="J66" s="9"/>
      <c r="K66" s="80"/>
    </row>
    <row r="67" spans="1:11" ht="16.5">
      <c r="A67" s="7" t="s">
        <v>46</v>
      </c>
      <c r="B67" s="7"/>
      <c r="C67" s="7"/>
      <c r="D67" s="9"/>
      <c r="E67" s="9"/>
      <c r="F67" s="9"/>
      <c r="G67" s="9"/>
      <c r="H67" s="9"/>
      <c r="I67" s="9"/>
      <c r="J67" s="9"/>
      <c r="K67" s="80"/>
    </row>
    <row r="68" spans="1:11" ht="16.5">
      <c r="A68" s="7" t="s">
        <v>47</v>
      </c>
      <c r="B68" s="7"/>
      <c r="C68" s="7"/>
      <c r="D68" s="9"/>
      <c r="E68" s="9"/>
      <c r="F68" s="9"/>
      <c r="G68" s="9"/>
      <c r="H68" s="9"/>
      <c r="I68" s="9"/>
      <c r="J68" s="9"/>
      <c r="K68" s="80"/>
    </row>
    <row r="69" spans="1:11" ht="16.5">
      <c r="A69" s="7" t="s">
        <v>590</v>
      </c>
      <c r="B69" s="7"/>
      <c r="C69" s="7"/>
      <c r="D69" s="9"/>
      <c r="E69" s="9"/>
      <c r="F69" s="9"/>
      <c r="G69" s="9"/>
      <c r="H69" s="9"/>
      <c r="I69" s="9"/>
      <c r="J69" s="9"/>
      <c r="K69" s="80"/>
    </row>
    <row r="70" spans="1:11" ht="16.5">
      <c r="A70" s="7" t="s">
        <v>48</v>
      </c>
      <c r="B70" s="7"/>
      <c r="C70" s="7"/>
      <c r="D70" s="9"/>
      <c r="E70" s="9"/>
      <c r="F70" s="9"/>
      <c r="G70" s="9"/>
      <c r="H70" s="9"/>
      <c r="I70" s="9"/>
      <c r="J70" s="9"/>
      <c r="K70" s="80"/>
    </row>
    <row r="71" spans="1:11" ht="16.5">
      <c r="A71" s="7" t="s">
        <v>49</v>
      </c>
      <c r="B71" s="7"/>
      <c r="C71" s="7"/>
      <c r="D71" s="9"/>
      <c r="E71" s="9"/>
      <c r="F71" s="9"/>
      <c r="G71" s="9"/>
      <c r="H71" s="9"/>
      <c r="I71" s="9"/>
      <c r="J71" s="9"/>
      <c r="K71" s="80"/>
    </row>
    <row r="72" spans="1:11" ht="16.5">
      <c r="A72" s="7" t="s">
        <v>50</v>
      </c>
      <c r="B72" s="7"/>
      <c r="C72" s="7"/>
      <c r="D72" s="9"/>
      <c r="E72" s="9"/>
      <c r="F72" s="9"/>
      <c r="G72" s="9"/>
      <c r="H72" s="9"/>
      <c r="I72" s="9"/>
      <c r="J72" s="9"/>
      <c r="K72" s="80"/>
    </row>
    <row r="73" spans="1:11" ht="16.5">
      <c r="A73" s="7" t="s">
        <v>51</v>
      </c>
      <c r="B73" s="7"/>
      <c r="C73" s="7"/>
      <c r="D73" s="9"/>
      <c r="E73" s="9"/>
      <c r="F73" s="9"/>
      <c r="G73" s="9"/>
      <c r="H73" s="9"/>
      <c r="I73" s="9"/>
      <c r="J73" s="9"/>
      <c r="K73" s="80"/>
    </row>
    <row r="74" spans="1:11" ht="16.5">
      <c r="A74" s="353" t="s">
        <v>597</v>
      </c>
      <c r="B74" s="353"/>
      <c r="C74" s="353"/>
      <c r="D74" s="353"/>
      <c r="E74" s="353"/>
      <c r="F74" s="353"/>
      <c r="G74" s="353"/>
      <c r="H74" s="353"/>
      <c r="I74" s="353"/>
      <c r="J74" s="353"/>
      <c r="K74" s="80"/>
    </row>
    <row r="75" spans="1:11" ht="16.5">
      <c r="A75" s="353" t="s">
        <v>598</v>
      </c>
      <c r="B75" s="353"/>
      <c r="C75" s="353"/>
      <c r="D75" s="353"/>
      <c r="E75" s="353"/>
      <c r="F75" s="353"/>
      <c r="G75" s="353"/>
      <c r="H75" s="353"/>
      <c r="I75" s="9"/>
      <c r="J75" s="9"/>
      <c r="K75" s="80"/>
    </row>
    <row r="76" spans="1:11" ht="16.5">
      <c r="A76" s="7" t="s">
        <v>591</v>
      </c>
      <c r="B76" s="7"/>
      <c r="C76" s="7"/>
      <c r="D76" s="9"/>
      <c r="E76" s="9"/>
      <c r="F76" s="9"/>
      <c r="G76" s="9"/>
      <c r="H76" s="9"/>
      <c r="I76" s="9"/>
      <c r="J76" s="9"/>
      <c r="K76" s="80"/>
    </row>
    <row r="77" spans="1:11" ht="16.5">
      <c r="A77" s="159" t="s">
        <v>599</v>
      </c>
      <c r="B77" s="159"/>
      <c r="C77" s="159"/>
      <c r="D77" s="159"/>
      <c r="E77" s="159"/>
      <c r="F77" s="159"/>
      <c r="G77" s="67"/>
      <c r="H77" s="67"/>
      <c r="I77" s="67"/>
      <c r="J77" s="9"/>
      <c r="K77" s="80"/>
    </row>
    <row r="78" spans="1:11" ht="16.5">
      <c r="A78" s="7" t="s">
        <v>600</v>
      </c>
      <c r="B78" s="7"/>
      <c r="C78" s="7"/>
      <c r="D78" s="9"/>
      <c r="E78" s="9"/>
      <c r="F78" s="9"/>
      <c r="G78" s="9"/>
      <c r="H78" s="9"/>
      <c r="I78" s="9"/>
      <c r="J78" s="9"/>
      <c r="K78" s="80"/>
    </row>
    <row r="79" spans="1:11" ht="16.5">
      <c r="A79" s="7" t="s">
        <v>52</v>
      </c>
      <c r="B79" s="7"/>
      <c r="C79" s="7"/>
      <c r="D79" s="9"/>
      <c r="E79" s="9"/>
      <c r="F79" s="9"/>
      <c r="G79" s="9"/>
      <c r="H79" s="9"/>
      <c r="I79" s="9"/>
      <c r="J79" s="9"/>
      <c r="K79" s="80"/>
    </row>
    <row r="80" spans="1:11" ht="16.5">
      <c r="A80" s="7" t="s">
        <v>53</v>
      </c>
      <c r="B80" s="7"/>
      <c r="C80" s="7"/>
      <c r="D80" s="9"/>
      <c r="E80" s="9"/>
      <c r="F80" s="9"/>
      <c r="G80" s="9"/>
      <c r="H80" s="9"/>
      <c r="I80" s="9"/>
      <c r="J80" s="9"/>
      <c r="K80" s="80"/>
    </row>
    <row r="81" spans="1:11" ht="16.5">
      <c r="A81" s="7" t="s">
        <v>592</v>
      </c>
      <c r="B81" s="7"/>
      <c r="C81" s="7"/>
      <c r="D81" s="9"/>
      <c r="E81" s="9"/>
      <c r="F81" s="9"/>
      <c r="G81" s="9"/>
      <c r="H81" s="9"/>
      <c r="I81" s="9"/>
      <c r="J81" s="9"/>
      <c r="K81" s="80"/>
    </row>
    <row r="82" spans="1:11" ht="16.5">
      <c r="A82" s="7"/>
      <c r="B82" s="7"/>
      <c r="C82" s="7"/>
      <c r="D82" s="9"/>
      <c r="E82" s="9"/>
      <c r="F82" s="9"/>
      <c r="G82" s="9"/>
      <c r="H82" s="9"/>
      <c r="I82" s="9"/>
      <c r="J82" s="9"/>
      <c r="K82" s="80"/>
    </row>
    <row r="83" spans="1:11" ht="17.25">
      <c r="A83" s="3" t="s">
        <v>54</v>
      </c>
      <c r="B83" s="7"/>
      <c r="C83" s="7"/>
      <c r="D83" s="9"/>
      <c r="E83" s="9"/>
      <c r="F83" s="9"/>
      <c r="G83" s="9"/>
      <c r="H83" s="9"/>
      <c r="I83" s="9"/>
      <c r="J83" s="9"/>
      <c r="K83" s="80"/>
    </row>
    <row r="84" spans="1:11" ht="16.5">
      <c r="A84" s="7"/>
      <c r="B84" s="7"/>
      <c r="C84" s="7"/>
      <c r="D84" s="9"/>
      <c r="E84" s="9"/>
      <c r="F84" s="9"/>
      <c r="G84" s="9"/>
      <c r="H84" s="9"/>
      <c r="I84" s="9" t="s">
        <v>55</v>
      </c>
      <c r="J84" s="9"/>
      <c r="K84" s="80"/>
    </row>
    <row r="85" spans="1:11" ht="16.5">
      <c r="A85" s="181" t="s">
        <v>56</v>
      </c>
      <c r="B85" s="7"/>
      <c r="C85" s="7"/>
      <c r="D85" s="9"/>
      <c r="E85" s="9"/>
      <c r="F85" s="9"/>
      <c r="H85" s="10" t="s">
        <v>143</v>
      </c>
      <c r="J85" s="10" t="s">
        <v>57</v>
      </c>
      <c r="K85" s="80" t="s">
        <v>13</v>
      </c>
    </row>
    <row r="86" spans="1:11" ht="16.5">
      <c r="A86" s="7" t="s">
        <v>58</v>
      </c>
      <c r="B86" s="7"/>
      <c r="C86" s="7"/>
      <c r="D86" s="9"/>
      <c r="E86" s="9"/>
      <c r="F86" s="9"/>
      <c r="G86" s="9"/>
      <c r="H86" s="11">
        <v>64172026</v>
      </c>
      <c r="I86" s="12"/>
      <c r="J86" s="11">
        <v>78762365</v>
      </c>
      <c r="K86" s="80"/>
    </row>
    <row r="87" spans="1:11" ht="16.5">
      <c r="A87" s="7" t="s">
        <v>774</v>
      </c>
      <c r="B87" s="7"/>
      <c r="C87" s="7"/>
      <c r="D87" s="9"/>
      <c r="E87" s="9"/>
      <c r="F87" s="9"/>
      <c r="G87" s="9"/>
      <c r="H87" s="11">
        <v>4552311076</v>
      </c>
      <c r="I87" s="13"/>
      <c r="J87" s="11">
        <v>4901952215</v>
      </c>
      <c r="K87" s="80"/>
    </row>
    <row r="88" spans="1:11" ht="16.5">
      <c r="A88" s="7" t="s">
        <v>404</v>
      </c>
      <c r="B88" s="7"/>
      <c r="C88" s="7"/>
      <c r="D88" s="9"/>
      <c r="E88" s="9"/>
      <c r="F88" s="9"/>
      <c r="G88" s="9"/>
      <c r="H88" s="14">
        <v>9000000000</v>
      </c>
      <c r="I88" s="15"/>
      <c r="J88" s="14">
        <v>9000000000</v>
      </c>
      <c r="K88" s="80"/>
    </row>
    <row r="89" spans="1:11" ht="17.25">
      <c r="A89" s="7"/>
      <c r="B89" s="7"/>
      <c r="C89" s="16" t="s">
        <v>59</v>
      </c>
      <c r="D89" s="9"/>
      <c r="E89" s="9"/>
      <c r="F89" s="9"/>
      <c r="G89" s="9"/>
      <c r="H89" s="17">
        <f>SUM(H86:H88)</f>
        <v>13616483102</v>
      </c>
      <c r="I89" s="13"/>
      <c r="J89" s="17">
        <f>SUM(J86:J88)</f>
        <v>13980714580</v>
      </c>
      <c r="K89" s="80">
        <v>110</v>
      </c>
    </row>
    <row r="90" spans="1:11" ht="17.25">
      <c r="A90" s="7"/>
      <c r="B90" s="7"/>
      <c r="C90" s="16"/>
      <c r="D90" s="9"/>
      <c r="E90" s="9"/>
      <c r="F90" s="9"/>
      <c r="G90" s="9"/>
      <c r="H90" s="17"/>
      <c r="I90" s="13"/>
      <c r="J90" s="17"/>
      <c r="K90" s="80"/>
    </row>
    <row r="91" spans="1:11" ht="16.5">
      <c r="A91" s="7"/>
      <c r="B91" s="7"/>
      <c r="C91" s="7"/>
      <c r="D91" s="9"/>
      <c r="E91" s="9"/>
      <c r="F91" s="9"/>
      <c r="H91" s="10"/>
      <c r="J91" s="10"/>
      <c r="K91" s="80"/>
    </row>
    <row r="92" spans="1:11" ht="16.5">
      <c r="A92" s="7"/>
      <c r="B92" s="7"/>
      <c r="C92" s="7"/>
      <c r="D92" s="9"/>
      <c r="E92" s="9"/>
      <c r="F92" s="9"/>
      <c r="H92" s="10"/>
      <c r="J92" s="10"/>
      <c r="K92" s="80"/>
    </row>
    <row r="93" spans="1:11" ht="16.5">
      <c r="A93" s="7"/>
      <c r="B93" s="7"/>
      <c r="C93" s="7"/>
      <c r="D93" s="9"/>
      <c r="E93" s="9"/>
      <c r="F93" s="9"/>
      <c r="H93" s="10"/>
      <c r="J93" s="10"/>
      <c r="K93" s="80"/>
    </row>
    <row r="94" spans="1:11" ht="16.5" customHeight="1">
      <c r="A94" s="7"/>
      <c r="B94" s="7"/>
      <c r="C94" s="7"/>
      <c r="D94" s="9"/>
      <c r="E94" s="9"/>
      <c r="F94" s="9"/>
      <c r="H94" s="10"/>
      <c r="J94" s="10"/>
      <c r="K94" s="80"/>
    </row>
    <row r="95" spans="1:11" ht="16.5" customHeight="1">
      <c r="A95" s="7"/>
      <c r="B95" s="7"/>
      <c r="C95" s="7"/>
      <c r="D95" s="9"/>
      <c r="E95" s="9"/>
      <c r="F95" s="9"/>
      <c r="H95" s="10"/>
      <c r="J95" s="10"/>
      <c r="K95" s="80"/>
    </row>
    <row r="96" spans="1:11" ht="16.5" customHeight="1">
      <c r="A96" s="7"/>
      <c r="B96" s="7"/>
      <c r="C96" s="7"/>
      <c r="D96" s="9"/>
      <c r="E96" s="9"/>
      <c r="F96" s="9"/>
      <c r="H96" s="10"/>
      <c r="J96" s="10"/>
      <c r="K96" s="80"/>
    </row>
    <row r="97" spans="1:11" ht="16.5" customHeight="1">
      <c r="A97" s="7"/>
      <c r="B97" s="7"/>
      <c r="C97" s="7"/>
      <c r="D97" s="9"/>
      <c r="E97" s="9"/>
      <c r="F97" s="9"/>
      <c r="H97" s="10"/>
      <c r="J97" s="10"/>
      <c r="K97" s="80"/>
    </row>
    <row r="98" spans="1:11" ht="16.5" customHeight="1">
      <c r="A98" s="7"/>
      <c r="B98" s="7"/>
      <c r="C98" s="7"/>
      <c r="D98" s="9"/>
      <c r="E98" s="9"/>
      <c r="F98" s="9"/>
      <c r="H98" s="10"/>
      <c r="J98" s="10"/>
      <c r="K98" s="80"/>
    </row>
    <row r="99" spans="1:11" ht="16.5" customHeight="1">
      <c r="A99" s="7"/>
      <c r="B99" s="7"/>
      <c r="C99" s="7"/>
      <c r="D99" s="9"/>
      <c r="E99" s="9"/>
      <c r="F99" s="9"/>
      <c r="H99" s="10"/>
      <c r="J99" s="10"/>
      <c r="K99" s="80"/>
    </row>
    <row r="100" spans="1:11" ht="16.5" customHeight="1">
      <c r="A100" s="7"/>
      <c r="B100" s="7"/>
      <c r="C100" s="7"/>
      <c r="D100" s="9"/>
      <c r="E100" s="9"/>
      <c r="F100" s="9"/>
      <c r="H100" s="10"/>
      <c r="J100" s="10"/>
      <c r="K100" s="80"/>
    </row>
    <row r="101" spans="1:11" ht="17.25" customHeight="1">
      <c r="A101" s="7"/>
      <c r="B101" s="7"/>
      <c r="C101" s="7"/>
      <c r="D101" s="9"/>
      <c r="E101" s="9"/>
      <c r="F101" s="9"/>
      <c r="H101" s="10"/>
      <c r="J101" s="10"/>
      <c r="K101" s="80"/>
    </row>
    <row r="102" spans="1:11" ht="17.25" customHeight="1">
      <c r="A102" s="7"/>
      <c r="B102" s="7"/>
      <c r="C102" s="7"/>
      <c r="D102" s="9"/>
      <c r="E102" s="9"/>
      <c r="F102" s="9"/>
      <c r="H102" s="10"/>
      <c r="J102" s="10"/>
      <c r="K102" s="80"/>
    </row>
    <row r="103" spans="1:11" ht="16.5">
      <c r="A103" s="7"/>
      <c r="B103" s="7"/>
      <c r="C103" s="7"/>
      <c r="D103" s="9"/>
      <c r="E103" s="9"/>
      <c r="F103" s="9"/>
      <c r="H103" s="10"/>
      <c r="J103" s="10"/>
      <c r="K103" s="80"/>
    </row>
    <row r="104" spans="1:11" ht="16.5">
      <c r="A104" s="7"/>
      <c r="B104" s="7"/>
      <c r="C104" s="7"/>
      <c r="D104" s="9"/>
      <c r="E104" s="9"/>
      <c r="F104" s="9"/>
      <c r="H104" s="10"/>
      <c r="J104" s="10"/>
      <c r="K104" s="80"/>
    </row>
    <row r="105" spans="1:11" ht="16.5">
      <c r="A105" s="7"/>
      <c r="B105" s="7"/>
      <c r="C105" s="7"/>
      <c r="D105" s="9"/>
      <c r="E105" s="9"/>
      <c r="F105" s="9"/>
      <c r="H105" s="10"/>
      <c r="J105" s="10"/>
      <c r="K105" s="80"/>
    </row>
    <row r="106" spans="1:11" ht="16.5">
      <c r="A106" s="7"/>
      <c r="B106" s="7"/>
      <c r="C106" s="7"/>
      <c r="D106" s="9"/>
      <c r="E106" s="9"/>
      <c r="F106" s="9"/>
      <c r="H106" s="10"/>
      <c r="J106" s="10"/>
      <c r="K106" s="80"/>
    </row>
    <row r="107" spans="1:11" ht="16.5">
      <c r="A107" s="7"/>
      <c r="B107" s="7"/>
      <c r="C107" s="7"/>
      <c r="D107" s="9"/>
      <c r="E107" s="9"/>
      <c r="F107" s="9"/>
      <c r="H107" s="10"/>
      <c r="J107" s="10"/>
      <c r="K107" s="80"/>
    </row>
    <row r="108" spans="1:11" ht="16.5">
      <c r="A108" s="7"/>
      <c r="B108" s="7"/>
      <c r="C108" s="7"/>
      <c r="D108" s="9"/>
      <c r="E108" s="9"/>
      <c r="F108" s="9"/>
      <c r="H108" s="10"/>
      <c r="J108" s="10"/>
      <c r="K108" s="80"/>
    </row>
    <row r="109" spans="1:11" ht="16.5">
      <c r="A109" s="7"/>
      <c r="B109" s="7"/>
      <c r="C109" s="7"/>
      <c r="D109" s="9"/>
      <c r="E109" s="9"/>
      <c r="F109" s="9"/>
      <c r="H109" s="10"/>
      <c r="J109" s="10"/>
      <c r="K109" s="80"/>
    </row>
    <row r="110" spans="1:11" ht="16.5">
      <c r="A110" s="7"/>
      <c r="B110" s="7"/>
      <c r="C110" s="7"/>
      <c r="D110" s="9"/>
      <c r="E110" s="9"/>
      <c r="F110" s="9"/>
      <c r="H110" s="10"/>
      <c r="J110" s="10"/>
      <c r="K110" s="80"/>
    </row>
    <row r="111" spans="1:11" ht="16.5">
      <c r="A111" s="7"/>
      <c r="B111" s="7"/>
      <c r="C111" s="7"/>
      <c r="D111" s="9"/>
      <c r="E111" s="9"/>
      <c r="F111" s="9"/>
      <c r="H111" s="10"/>
      <c r="J111" s="10"/>
      <c r="K111" s="80"/>
    </row>
    <row r="112" spans="1:11" ht="16.5">
      <c r="A112" s="7"/>
      <c r="B112" s="7"/>
      <c r="C112" s="7"/>
      <c r="D112" s="9"/>
      <c r="E112" s="9"/>
      <c r="F112" s="9"/>
      <c r="H112" s="10"/>
      <c r="J112" s="10"/>
      <c r="K112" s="80"/>
    </row>
    <row r="113" spans="1:11" ht="16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80"/>
    </row>
    <row r="114" spans="1:11" ht="16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80"/>
    </row>
  </sheetData>
  <sheetProtection/>
  <mergeCells count="23">
    <mergeCell ref="A75:H75"/>
    <mergeCell ref="A43:H43"/>
    <mergeCell ref="A44:H44"/>
    <mergeCell ref="A45:J45"/>
    <mergeCell ref="A46:H46"/>
    <mergeCell ref="A55:I55"/>
    <mergeCell ref="A56:K56"/>
    <mergeCell ref="A41:F41"/>
    <mergeCell ref="A17:J17"/>
    <mergeCell ref="A18:J18"/>
    <mergeCell ref="A74:J74"/>
    <mergeCell ref="A15:H15"/>
    <mergeCell ref="A36:H36"/>
    <mergeCell ref="I1:J1"/>
    <mergeCell ref="A5:J5"/>
    <mergeCell ref="A6:J6"/>
    <mergeCell ref="A57:I57"/>
    <mergeCell ref="A42:G42"/>
    <mergeCell ref="A16:J16"/>
    <mergeCell ref="A19:K19"/>
    <mergeCell ref="A35:G35"/>
    <mergeCell ref="A39:H39"/>
    <mergeCell ref="A40:E40"/>
  </mergeCells>
  <printOptions/>
  <pageMargins left="0.91" right="0.16" top="0.47" bottom="0.51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57421875" style="5" customWidth="1"/>
    <col min="2" max="2" width="16.57421875" style="5" customWidth="1"/>
    <col min="3" max="4" width="17.28125" style="5" customWidth="1"/>
    <col min="5" max="5" width="13.8515625" style="5" customWidth="1"/>
    <col min="6" max="6" width="13.421875" style="5" customWidth="1"/>
    <col min="7" max="7" width="17.28125" style="5" customWidth="1"/>
    <col min="8" max="8" width="9.140625" style="209" customWidth="1"/>
    <col min="9" max="16384" width="9.140625" style="5" customWidth="1"/>
  </cols>
  <sheetData>
    <row r="1" spans="1:6" ht="16.5">
      <c r="A1" s="184" t="s">
        <v>70</v>
      </c>
      <c r="B1" s="9"/>
      <c r="C1" s="9"/>
      <c r="D1" s="9"/>
      <c r="E1" s="9"/>
      <c r="F1" s="9"/>
    </row>
    <row r="2" spans="1:7" ht="16.5">
      <c r="A2" s="20"/>
      <c r="B2" s="21" t="s">
        <v>71</v>
      </c>
      <c r="C2" s="21" t="s">
        <v>72</v>
      </c>
      <c r="D2" s="21" t="s">
        <v>73</v>
      </c>
      <c r="E2" s="21" t="s">
        <v>74</v>
      </c>
      <c r="F2" s="21" t="s">
        <v>75</v>
      </c>
      <c r="G2" s="22" t="s">
        <v>76</v>
      </c>
    </row>
    <row r="3" spans="1:7" ht="16.5">
      <c r="A3" s="23" t="s">
        <v>77</v>
      </c>
      <c r="B3" s="23" t="s">
        <v>78</v>
      </c>
      <c r="C3" s="23" t="s">
        <v>79</v>
      </c>
      <c r="D3" s="23" t="s">
        <v>80</v>
      </c>
      <c r="E3" s="23" t="s">
        <v>81</v>
      </c>
      <c r="F3" s="23" t="s">
        <v>82</v>
      </c>
      <c r="G3" s="24" t="s">
        <v>83</v>
      </c>
    </row>
    <row r="4" spans="1:8" ht="16.5">
      <c r="A4" s="25"/>
      <c r="B4" s="26" t="s">
        <v>84</v>
      </c>
      <c r="C4" s="26" t="s">
        <v>85</v>
      </c>
      <c r="D4" s="26" t="s">
        <v>86</v>
      </c>
      <c r="E4" s="25"/>
      <c r="F4" s="26" t="s">
        <v>87</v>
      </c>
      <c r="G4" s="27"/>
      <c r="H4" s="80" t="s">
        <v>13</v>
      </c>
    </row>
    <row r="5" spans="1:7" ht="17.25">
      <c r="A5" s="28" t="s">
        <v>88</v>
      </c>
      <c r="B5" s="20"/>
      <c r="C5" s="20"/>
      <c r="D5" s="20"/>
      <c r="E5" s="20"/>
      <c r="F5" s="20"/>
      <c r="G5" s="29"/>
    </row>
    <row r="6" spans="1:7" ht="16.5">
      <c r="A6" s="30" t="s">
        <v>89</v>
      </c>
      <c r="B6" s="31">
        <v>40227809688</v>
      </c>
      <c r="C6" s="31">
        <v>24612271894</v>
      </c>
      <c r="D6" s="31">
        <v>841674717</v>
      </c>
      <c r="E6" s="31">
        <v>31500000</v>
      </c>
      <c r="F6" s="31">
        <v>219047619</v>
      </c>
      <c r="G6" s="31">
        <v>65932303918</v>
      </c>
    </row>
    <row r="7" spans="1:8" ht="16.5">
      <c r="A7" s="32" t="s">
        <v>90</v>
      </c>
      <c r="B7" s="33"/>
      <c r="C7" s="33"/>
      <c r="D7" s="33"/>
      <c r="E7" s="33"/>
      <c r="F7" s="33"/>
      <c r="G7" s="34"/>
      <c r="H7" s="80"/>
    </row>
    <row r="8" spans="1:7" ht="16.5">
      <c r="A8" s="32" t="s">
        <v>91</v>
      </c>
      <c r="B8" s="33"/>
      <c r="C8" s="33"/>
      <c r="D8" s="33"/>
      <c r="E8" s="33"/>
      <c r="F8" s="33"/>
      <c r="G8" s="33"/>
    </row>
    <row r="9" spans="1:8" ht="16.5">
      <c r="A9" s="32" t="s">
        <v>92</v>
      </c>
      <c r="B9" s="33"/>
      <c r="C9" s="33"/>
      <c r="D9" s="33"/>
      <c r="E9" s="33"/>
      <c r="F9" s="33"/>
      <c r="G9" s="33"/>
      <c r="H9" s="220"/>
    </row>
    <row r="10" spans="1:7" ht="16.5">
      <c r="A10" s="32" t="s">
        <v>93</v>
      </c>
      <c r="B10" s="33"/>
      <c r="C10" s="33"/>
      <c r="D10" s="33"/>
      <c r="E10" s="33"/>
      <c r="F10" s="33"/>
      <c r="G10" s="33"/>
    </row>
    <row r="11" spans="1:7" ht="16.5">
      <c r="A11" s="32" t="s">
        <v>94</v>
      </c>
      <c r="B11" s="33"/>
      <c r="C11" s="33"/>
      <c r="D11" s="33"/>
      <c r="E11" s="33"/>
      <c r="F11" s="33"/>
      <c r="G11" s="33"/>
    </row>
    <row r="12" spans="1:7" ht="16.5">
      <c r="A12" s="32" t="s">
        <v>95</v>
      </c>
      <c r="B12" s="33"/>
      <c r="C12" s="33"/>
      <c r="D12" s="33"/>
      <c r="E12" s="33"/>
      <c r="F12" s="33"/>
      <c r="G12" s="35"/>
    </row>
    <row r="13" spans="1:8" ht="16.5">
      <c r="A13" s="30" t="s">
        <v>96</v>
      </c>
      <c r="B13" s="31">
        <v>40227809688</v>
      </c>
      <c r="C13" s="31">
        <v>24612271894</v>
      </c>
      <c r="D13" s="31">
        <v>841674717</v>
      </c>
      <c r="E13" s="31">
        <v>31500000</v>
      </c>
      <c r="F13" s="31">
        <v>219047619</v>
      </c>
      <c r="G13" s="36">
        <v>65932303918</v>
      </c>
      <c r="H13" s="209">
        <v>222</v>
      </c>
    </row>
    <row r="14" spans="1:7" ht="17.25">
      <c r="A14" s="37" t="s">
        <v>97</v>
      </c>
      <c r="B14" s="33"/>
      <c r="C14" s="33"/>
      <c r="D14" s="33"/>
      <c r="E14" s="33"/>
      <c r="F14" s="33"/>
      <c r="G14" s="33"/>
    </row>
    <row r="15" spans="1:7" ht="16.5">
      <c r="A15" s="30" t="s">
        <v>89</v>
      </c>
      <c r="B15" s="31">
        <v>3344611039</v>
      </c>
      <c r="C15" s="31">
        <v>8148513980</v>
      </c>
      <c r="D15" s="31">
        <v>509141317</v>
      </c>
      <c r="E15" s="31">
        <v>31500000</v>
      </c>
      <c r="F15" s="31">
        <v>219047619</v>
      </c>
      <c r="G15" s="31">
        <v>12252813955</v>
      </c>
    </row>
    <row r="16" spans="1:7" ht="16.5">
      <c r="A16" s="32" t="s">
        <v>98</v>
      </c>
      <c r="B16" s="33">
        <v>239392668</v>
      </c>
      <c r="C16" s="33">
        <v>512221296</v>
      </c>
      <c r="D16" s="33">
        <v>17501700</v>
      </c>
      <c r="E16" s="33"/>
      <c r="F16" s="33"/>
      <c r="G16" s="34">
        <v>769115664</v>
      </c>
    </row>
    <row r="17" spans="1:8" ht="16.5">
      <c r="A17" s="32" t="s">
        <v>92</v>
      </c>
      <c r="B17" s="33"/>
      <c r="C17" s="33"/>
      <c r="D17" s="33"/>
      <c r="E17" s="33"/>
      <c r="F17" s="33"/>
      <c r="G17" s="33"/>
      <c r="H17" s="220"/>
    </row>
    <row r="18" spans="1:7" ht="16.5">
      <c r="A18" s="32" t="s">
        <v>93</v>
      </c>
      <c r="B18" s="33"/>
      <c r="C18" s="33"/>
      <c r="D18" s="33"/>
      <c r="E18" s="33"/>
      <c r="F18" s="33"/>
      <c r="G18" s="33"/>
    </row>
    <row r="19" spans="1:7" ht="16.5">
      <c r="A19" s="32" t="s">
        <v>94</v>
      </c>
      <c r="B19" s="33"/>
      <c r="C19" s="33"/>
      <c r="D19" s="33"/>
      <c r="E19" s="33"/>
      <c r="F19" s="33"/>
      <c r="G19" s="33"/>
    </row>
    <row r="20" spans="1:7" ht="16.5">
      <c r="A20" s="32" t="s">
        <v>95</v>
      </c>
      <c r="B20" s="33"/>
      <c r="C20" s="33"/>
      <c r="D20" s="33"/>
      <c r="E20" s="33"/>
      <c r="F20" s="33"/>
      <c r="G20" s="35"/>
    </row>
    <row r="21" spans="1:8" ht="16.5">
      <c r="A21" s="30" t="s">
        <v>161</v>
      </c>
      <c r="B21" s="31">
        <v>3584003707</v>
      </c>
      <c r="C21" s="31">
        <v>8660735276</v>
      </c>
      <c r="D21" s="31">
        <v>526643017</v>
      </c>
      <c r="E21" s="31">
        <v>31500000</v>
      </c>
      <c r="F21" s="31">
        <v>219047619</v>
      </c>
      <c r="G21" s="31">
        <v>13021929619</v>
      </c>
      <c r="H21" s="209">
        <v>223</v>
      </c>
    </row>
    <row r="22" spans="1:7" ht="17.25">
      <c r="A22" s="37" t="s">
        <v>99</v>
      </c>
      <c r="B22" s="33"/>
      <c r="C22" s="33"/>
      <c r="D22" s="33"/>
      <c r="E22" s="33"/>
      <c r="F22" s="33"/>
      <c r="G22" s="33"/>
    </row>
    <row r="23" spans="1:7" ht="16.5">
      <c r="A23" s="32" t="s">
        <v>100</v>
      </c>
      <c r="B23" s="33">
        <v>36883198649</v>
      </c>
      <c r="C23" s="33">
        <v>16463757914</v>
      </c>
      <c r="D23" s="33">
        <v>332533400</v>
      </c>
      <c r="E23" s="33">
        <v>0</v>
      </c>
      <c r="F23" s="33">
        <v>0</v>
      </c>
      <c r="G23" s="33">
        <v>53679489963</v>
      </c>
    </row>
    <row r="24" spans="1:8" ht="16.5">
      <c r="A24" s="25" t="s">
        <v>101</v>
      </c>
      <c r="B24" s="38">
        <v>36643805981</v>
      </c>
      <c r="C24" s="38">
        <v>15951536618</v>
      </c>
      <c r="D24" s="38">
        <v>315031700</v>
      </c>
      <c r="E24" s="38">
        <v>0</v>
      </c>
      <c r="F24" s="38">
        <v>0</v>
      </c>
      <c r="G24" s="38">
        <v>52910374299</v>
      </c>
      <c r="H24" s="209">
        <v>221</v>
      </c>
    </row>
    <row r="25" spans="1:6" ht="16.5">
      <c r="A25" s="9"/>
      <c r="B25" s="9"/>
      <c r="C25" s="9"/>
      <c r="D25" s="9"/>
      <c r="E25" s="9"/>
      <c r="F25" s="9"/>
    </row>
    <row r="26" spans="1:7" ht="16.5">
      <c r="A26" s="370" t="s">
        <v>767</v>
      </c>
      <c r="B26" s="370"/>
      <c r="C26" s="370"/>
      <c r="D26" s="370"/>
      <c r="E26" s="370"/>
      <c r="F26" s="370"/>
      <c r="G26" s="370"/>
    </row>
    <row r="27" spans="1:7" ht="16.5">
      <c r="A27" s="371" t="s">
        <v>768</v>
      </c>
      <c r="B27" s="371"/>
      <c r="C27" s="371"/>
      <c r="D27" s="371"/>
      <c r="E27" s="371"/>
      <c r="F27" s="371"/>
      <c r="G27" s="371"/>
    </row>
    <row r="28" spans="1:7" ht="16.5">
      <c r="A28" s="370" t="s">
        <v>659</v>
      </c>
      <c r="B28" s="370"/>
      <c r="C28" s="370"/>
      <c r="D28" s="370"/>
      <c r="E28" s="370"/>
      <c r="F28" s="370"/>
      <c r="G28" s="370"/>
    </row>
    <row r="29" spans="1:7" ht="16.5">
      <c r="A29" s="370" t="s">
        <v>660</v>
      </c>
      <c r="B29" s="370"/>
      <c r="C29" s="370"/>
      <c r="D29" s="370"/>
      <c r="E29" s="370"/>
      <c r="F29" s="370"/>
      <c r="G29" s="370"/>
    </row>
    <row r="30" spans="1:7" ht="16.5">
      <c r="A30" s="370" t="s">
        <v>661</v>
      </c>
      <c r="B30" s="370"/>
      <c r="C30" s="370"/>
      <c r="D30" s="370"/>
      <c r="E30" s="370"/>
      <c r="F30" s="370"/>
      <c r="G30" s="370"/>
    </row>
    <row r="31" spans="1:6" ht="16.5">
      <c r="A31" s="9"/>
      <c r="B31" s="9"/>
      <c r="C31" s="9"/>
      <c r="D31" s="9"/>
      <c r="E31" s="9"/>
      <c r="F31" s="9"/>
    </row>
  </sheetData>
  <sheetProtection/>
  <mergeCells count="5">
    <mergeCell ref="A30:G30"/>
    <mergeCell ref="A26:G26"/>
    <mergeCell ref="A27:G27"/>
    <mergeCell ref="A28:G28"/>
    <mergeCell ref="A29:G29"/>
  </mergeCells>
  <printOptions/>
  <pageMargins left="0.22" right="0.22" top="0.85" bottom="0.48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44.421875" defaultRowHeight="15"/>
  <cols>
    <col min="1" max="1" width="39.8515625" style="5" customWidth="1"/>
    <col min="2" max="2" width="13.00390625" style="5" customWidth="1"/>
    <col min="3" max="3" width="16.28125" style="5" customWidth="1"/>
    <col min="4" max="4" width="13.57421875" style="5" customWidth="1"/>
    <col min="5" max="5" width="10.8515625" style="5" customWidth="1"/>
    <col min="6" max="6" width="12.421875" style="5" customWidth="1"/>
    <col min="7" max="7" width="11.7109375" style="5" customWidth="1"/>
    <col min="8" max="8" width="16.00390625" style="5" customWidth="1"/>
    <col min="9" max="16384" width="44.421875" style="5" customWidth="1"/>
  </cols>
  <sheetData>
    <row r="1" s="9" customFormat="1" ht="16.5">
      <c r="A1" s="9" t="s">
        <v>102</v>
      </c>
    </row>
    <row r="2" spans="1:8" s="9" customFormat="1" ht="16.5">
      <c r="A2" s="20"/>
      <c r="B2" s="21" t="s">
        <v>103</v>
      </c>
      <c r="C2" s="21" t="s">
        <v>72</v>
      </c>
      <c r="D2" s="21" t="s">
        <v>104</v>
      </c>
      <c r="E2" s="20"/>
      <c r="F2" s="21" t="s">
        <v>105</v>
      </c>
      <c r="G2" s="21" t="s">
        <v>106</v>
      </c>
      <c r="H2" s="20"/>
    </row>
    <row r="3" spans="1:8" s="9" customFormat="1" ht="16.5">
      <c r="A3" s="23" t="s">
        <v>77</v>
      </c>
      <c r="B3" s="23" t="s">
        <v>107</v>
      </c>
      <c r="C3" s="23" t="s">
        <v>79</v>
      </c>
      <c r="D3" s="23" t="s">
        <v>108</v>
      </c>
      <c r="E3" s="23" t="s">
        <v>69</v>
      </c>
      <c r="F3" s="23" t="s">
        <v>109</v>
      </c>
      <c r="G3" s="23" t="s">
        <v>110</v>
      </c>
      <c r="H3" s="23" t="s">
        <v>111</v>
      </c>
    </row>
    <row r="4" spans="1:8" s="9" customFormat="1" ht="16.5">
      <c r="A4" s="32"/>
      <c r="B4" s="23" t="s">
        <v>112</v>
      </c>
      <c r="C4" s="23" t="s">
        <v>113</v>
      </c>
      <c r="D4" s="23" t="s">
        <v>114</v>
      </c>
      <c r="E4" s="32"/>
      <c r="F4" s="23" t="s">
        <v>115</v>
      </c>
      <c r="G4" s="23" t="s">
        <v>116</v>
      </c>
      <c r="H4" s="23" t="s">
        <v>83</v>
      </c>
    </row>
    <row r="5" spans="1:8" s="9" customFormat="1" ht="16.5">
      <c r="A5" s="25"/>
      <c r="B5" s="26" t="s">
        <v>84</v>
      </c>
      <c r="C5" s="26" t="s">
        <v>117</v>
      </c>
      <c r="D5" s="26" t="s">
        <v>118</v>
      </c>
      <c r="E5" s="25"/>
      <c r="F5" s="26" t="s">
        <v>87</v>
      </c>
      <c r="G5" s="26" t="s">
        <v>115</v>
      </c>
      <c r="H5" s="25"/>
    </row>
    <row r="6" spans="1:8" s="9" customFormat="1" ht="17.25">
      <c r="A6" s="28" t="s">
        <v>119</v>
      </c>
      <c r="B6" s="20"/>
      <c r="C6" s="20"/>
      <c r="D6" s="20"/>
      <c r="E6" s="20"/>
      <c r="F6" s="20"/>
      <c r="G6" s="20"/>
      <c r="H6" s="20"/>
    </row>
    <row r="7" spans="1:8" s="9" customFormat="1" ht="17.25">
      <c r="A7" s="37" t="s">
        <v>120</v>
      </c>
      <c r="B7" s="32"/>
      <c r="C7" s="32"/>
      <c r="D7" s="32"/>
      <c r="E7" s="32"/>
      <c r="F7" s="32"/>
      <c r="G7" s="32"/>
      <c r="H7" s="32"/>
    </row>
    <row r="8" spans="1:8" s="9" customFormat="1" ht="16.5">
      <c r="A8" s="30" t="s">
        <v>89</v>
      </c>
      <c r="B8" s="30"/>
      <c r="C8" s="30"/>
      <c r="D8" s="30"/>
      <c r="E8" s="30"/>
      <c r="F8" s="30"/>
      <c r="G8" s="30"/>
      <c r="H8" s="30"/>
    </row>
    <row r="9" spans="1:8" s="9" customFormat="1" ht="16.5">
      <c r="A9" s="32" t="s">
        <v>121</v>
      </c>
      <c r="B9" s="32"/>
      <c r="C9" s="32"/>
      <c r="D9" s="32"/>
      <c r="E9" s="32"/>
      <c r="F9" s="32"/>
      <c r="G9" s="32"/>
      <c r="H9" s="32"/>
    </row>
    <row r="10" spans="1:8" s="9" customFormat="1" ht="16.5">
      <c r="A10" s="32" t="s">
        <v>122</v>
      </c>
      <c r="B10" s="32"/>
      <c r="C10" s="32"/>
      <c r="D10" s="32"/>
      <c r="E10" s="32"/>
      <c r="F10" s="32"/>
      <c r="G10" s="32"/>
      <c r="H10" s="32"/>
    </row>
    <row r="11" spans="1:8" s="9" customFormat="1" ht="16.5">
      <c r="A11" s="32" t="s">
        <v>92</v>
      </c>
      <c r="B11" s="32"/>
      <c r="C11" s="32"/>
      <c r="D11" s="32"/>
      <c r="E11" s="32"/>
      <c r="F11" s="32"/>
      <c r="G11" s="32"/>
      <c r="H11" s="32"/>
    </row>
    <row r="12" spans="1:8" s="9" customFormat="1" ht="16.5">
      <c r="A12" s="32" t="s">
        <v>123</v>
      </c>
      <c r="B12" s="32"/>
      <c r="C12" s="32"/>
      <c r="D12" s="32"/>
      <c r="E12" s="32"/>
      <c r="F12" s="32"/>
      <c r="G12" s="32"/>
      <c r="H12" s="32"/>
    </row>
    <row r="13" spans="1:8" s="9" customFormat="1" ht="16.5">
      <c r="A13" s="32" t="s">
        <v>95</v>
      </c>
      <c r="B13" s="32"/>
      <c r="C13" s="32"/>
      <c r="D13" s="32"/>
      <c r="E13" s="32"/>
      <c r="F13" s="32"/>
      <c r="G13" s="32"/>
      <c r="H13" s="32"/>
    </row>
    <row r="14" spans="1:8" s="9" customFormat="1" ht="16.5">
      <c r="A14" s="30" t="s">
        <v>124</v>
      </c>
      <c r="B14" s="30"/>
      <c r="C14" s="30"/>
      <c r="D14" s="30"/>
      <c r="E14" s="30"/>
      <c r="F14" s="30"/>
      <c r="G14" s="30"/>
      <c r="H14" s="30"/>
    </row>
    <row r="15" spans="1:8" s="9" customFormat="1" ht="17.25">
      <c r="A15" s="37" t="s">
        <v>125</v>
      </c>
      <c r="B15" s="32"/>
      <c r="C15" s="32"/>
      <c r="D15" s="32"/>
      <c r="E15" s="32"/>
      <c r="F15" s="32"/>
      <c r="G15" s="32"/>
      <c r="H15" s="32"/>
    </row>
    <row r="16" spans="1:8" s="9" customFormat="1" ht="16.5">
      <c r="A16" s="30" t="s">
        <v>89</v>
      </c>
      <c r="B16" s="30"/>
      <c r="C16" s="30"/>
      <c r="D16" s="30"/>
      <c r="E16" s="30"/>
      <c r="F16" s="30"/>
      <c r="G16" s="30"/>
      <c r="H16" s="30"/>
    </row>
    <row r="17" spans="1:8" s="9" customFormat="1" ht="16.5">
      <c r="A17" s="32" t="s">
        <v>98</v>
      </c>
      <c r="B17" s="32"/>
      <c r="C17" s="32"/>
      <c r="D17" s="32"/>
      <c r="E17" s="32"/>
      <c r="F17" s="32"/>
      <c r="G17" s="32"/>
      <c r="H17" s="32"/>
    </row>
    <row r="18" spans="1:8" s="9" customFormat="1" ht="16.5">
      <c r="A18" s="32" t="s">
        <v>122</v>
      </c>
      <c r="B18" s="32"/>
      <c r="C18" s="32"/>
      <c r="D18" s="32"/>
      <c r="E18" s="32"/>
      <c r="F18" s="32"/>
      <c r="G18" s="32"/>
      <c r="H18" s="32"/>
    </row>
    <row r="19" spans="1:8" s="9" customFormat="1" ht="16.5">
      <c r="A19" s="32" t="s">
        <v>92</v>
      </c>
      <c r="B19" s="32"/>
      <c r="C19" s="32"/>
      <c r="D19" s="32"/>
      <c r="E19" s="32"/>
      <c r="F19" s="32"/>
      <c r="G19" s="32"/>
      <c r="H19" s="32"/>
    </row>
    <row r="20" spans="1:8" s="9" customFormat="1" ht="16.5">
      <c r="A20" s="32" t="s">
        <v>123</v>
      </c>
      <c r="B20" s="32"/>
      <c r="C20" s="32"/>
      <c r="D20" s="32"/>
      <c r="E20" s="32"/>
      <c r="F20" s="32"/>
      <c r="G20" s="32"/>
      <c r="H20" s="32"/>
    </row>
    <row r="21" spans="1:8" s="9" customFormat="1" ht="16.5">
      <c r="A21" s="32" t="s">
        <v>95</v>
      </c>
      <c r="B21" s="32"/>
      <c r="C21" s="32"/>
      <c r="D21" s="32"/>
      <c r="E21" s="32"/>
      <c r="F21" s="32"/>
      <c r="G21" s="32"/>
      <c r="H21" s="32"/>
    </row>
    <row r="22" spans="1:8" s="9" customFormat="1" ht="16.5">
      <c r="A22" s="30" t="s">
        <v>161</v>
      </c>
      <c r="B22" s="30"/>
      <c r="C22" s="30"/>
      <c r="D22" s="30"/>
      <c r="E22" s="30"/>
      <c r="F22" s="30"/>
      <c r="G22" s="30"/>
      <c r="H22" s="30"/>
    </row>
    <row r="23" spans="1:8" s="9" customFormat="1" ht="17.25">
      <c r="A23" s="37" t="s">
        <v>126</v>
      </c>
      <c r="B23" s="32"/>
      <c r="C23" s="32"/>
      <c r="D23" s="32"/>
      <c r="E23" s="32"/>
      <c r="F23" s="32"/>
      <c r="G23" s="32"/>
      <c r="H23" s="32"/>
    </row>
    <row r="24" spans="1:8" s="9" customFormat="1" ht="17.25">
      <c r="A24" s="37" t="s">
        <v>127</v>
      </c>
      <c r="B24" s="32"/>
      <c r="C24" s="32"/>
      <c r="D24" s="32"/>
      <c r="E24" s="32"/>
      <c r="F24" s="32"/>
      <c r="G24" s="32"/>
      <c r="H24" s="32"/>
    </row>
    <row r="25" spans="1:8" s="9" customFormat="1" ht="16.5">
      <c r="A25" s="40" t="s">
        <v>100</v>
      </c>
      <c r="B25" s="40"/>
      <c r="C25" s="40"/>
      <c r="D25" s="40"/>
      <c r="E25" s="40"/>
      <c r="F25" s="40"/>
      <c r="G25" s="40"/>
      <c r="H25" s="40"/>
    </row>
    <row r="26" spans="1:8" s="9" customFormat="1" ht="16.5">
      <c r="A26" s="25" t="s">
        <v>101</v>
      </c>
      <c r="B26" s="25"/>
      <c r="C26" s="25"/>
      <c r="D26" s="25"/>
      <c r="E26" s="25"/>
      <c r="F26" s="25"/>
      <c r="G26" s="25"/>
      <c r="H26" s="25"/>
    </row>
    <row r="27" s="9" customFormat="1" ht="16.5">
      <c r="A27" s="39" t="s">
        <v>128</v>
      </c>
    </row>
    <row r="28" s="9" customFormat="1" ht="16.5">
      <c r="A28" s="39" t="s">
        <v>129</v>
      </c>
    </row>
    <row r="29" s="9" customFormat="1" ht="16.5">
      <c r="A29" s="39" t="s">
        <v>130</v>
      </c>
    </row>
    <row r="30" s="9" customFormat="1" ht="16.5"/>
  </sheetData>
  <sheetProtection/>
  <printOptions/>
  <pageMargins left="0.21" right="0.2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5" customWidth="1"/>
    <col min="2" max="2" width="21.7109375" style="5" customWidth="1"/>
    <col min="3" max="4" width="18.8515625" style="5" customWidth="1"/>
    <col min="5" max="5" width="10.28125" style="209" customWidth="1"/>
    <col min="6" max="16384" width="9.140625" style="5" customWidth="1"/>
  </cols>
  <sheetData>
    <row r="1" spans="1:5" s="9" customFormat="1" ht="16.5">
      <c r="A1" s="9" t="s">
        <v>131</v>
      </c>
      <c r="E1" s="80"/>
    </row>
    <row r="2" spans="1:5" s="9" customFormat="1" ht="16.5">
      <c r="A2" s="20"/>
      <c r="B2" s="21" t="s">
        <v>132</v>
      </c>
      <c r="C2" s="21" t="s">
        <v>133</v>
      </c>
      <c r="D2" s="21" t="s">
        <v>76</v>
      </c>
      <c r="E2" s="80"/>
    </row>
    <row r="3" spans="1:5" s="9" customFormat="1" ht="16.5">
      <c r="A3" s="23" t="s">
        <v>77</v>
      </c>
      <c r="B3" s="23" t="s">
        <v>134</v>
      </c>
      <c r="C3" s="23" t="s">
        <v>135</v>
      </c>
      <c r="D3" s="23" t="s">
        <v>83</v>
      </c>
      <c r="E3" s="80"/>
    </row>
    <row r="4" spans="1:5" s="9" customFormat="1" ht="16.5">
      <c r="A4" s="25"/>
      <c r="B4" s="26" t="s">
        <v>136</v>
      </c>
      <c r="C4" s="25"/>
      <c r="D4" s="26"/>
      <c r="E4" s="80" t="s">
        <v>13</v>
      </c>
    </row>
    <row r="5" spans="1:5" s="9" customFormat="1" ht="17.25">
      <c r="A5" s="28" t="s">
        <v>137</v>
      </c>
      <c r="B5" s="41"/>
      <c r="C5" s="41"/>
      <c r="D5" s="41"/>
      <c r="E5" s="80"/>
    </row>
    <row r="6" spans="1:5" s="9" customFormat="1" ht="16.5">
      <c r="A6" s="30" t="s">
        <v>89</v>
      </c>
      <c r="B6" s="42">
        <v>21935117967</v>
      </c>
      <c r="C6" s="42">
        <v>30000000</v>
      </c>
      <c r="D6" s="42">
        <f>SUM(B6:C6)</f>
        <v>21965117967</v>
      </c>
      <c r="E6" s="221"/>
    </row>
    <row r="7" spans="1:5" s="9" customFormat="1" ht="16.5">
      <c r="A7" s="32" t="s">
        <v>138</v>
      </c>
      <c r="B7" s="43"/>
      <c r="C7" s="43"/>
      <c r="D7" s="44">
        <f>SUM(B7:C7)</f>
        <v>0</v>
      </c>
      <c r="E7" s="80"/>
    </row>
    <row r="8" spans="1:5" s="9" customFormat="1" ht="16.5">
      <c r="A8" s="32" t="s">
        <v>139</v>
      </c>
      <c r="B8" s="43"/>
      <c r="C8" s="43"/>
      <c r="D8" s="43"/>
      <c r="E8" s="80"/>
    </row>
    <row r="9" spans="1:5" s="9" customFormat="1" ht="16.5">
      <c r="A9" s="32" t="s">
        <v>140</v>
      </c>
      <c r="B9" s="43"/>
      <c r="C9" s="43"/>
      <c r="D9" s="43"/>
      <c r="E9" s="80"/>
    </row>
    <row r="10" spans="1:5" s="9" customFormat="1" ht="16.5">
      <c r="A10" s="32" t="s">
        <v>92</v>
      </c>
      <c r="B10" s="43"/>
      <c r="C10" s="43"/>
      <c r="D10" s="43"/>
      <c r="E10" s="80"/>
    </row>
    <row r="11" spans="1:5" s="9" customFormat="1" ht="16.5">
      <c r="A11" s="32" t="s">
        <v>94</v>
      </c>
      <c r="B11" s="43"/>
      <c r="C11" s="43"/>
      <c r="D11" s="43"/>
      <c r="E11" s="80"/>
    </row>
    <row r="12" spans="1:5" s="9" customFormat="1" ht="16.5">
      <c r="A12" s="32" t="s">
        <v>95</v>
      </c>
      <c r="B12" s="43"/>
      <c r="C12" s="19"/>
      <c r="D12" s="43"/>
      <c r="E12" s="80"/>
    </row>
    <row r="13" spans="1:5" s="9" customFormat="1" ht="16.5">
      <c r="A13" s="30" t="s">
        <v>141</v>
      </c>
      <c r="B13" s="42">
        <f>B6+B7+B10-B11-B12</f>
        <v>21935117967</v>
      </c>
      <c r="C13" s="42">
        <f>C6+C7+C10-C11-C12</f>
        <v>30000000</v>
      </c>
      <c r="D13" s="42">
        <f>SUM(B13:C13)</f>
        <v>21965117967</v>
      </c>
      <c r="E13" s="80">
        <v>228</v>
      </c>
    </row>
    <row r="14" spans="1:5" s="9" customFormat="1" ht="17.25">
      <c r="A14" s="37" t="s">
        <v>125</v>
      </c>
      <c r="B14" s="43"/>
      <c r="C14" s="43"/>
      <c r="D14" s="43"/>
      <c r="E14" s="80"/>
    </row>
    <row r="15" spans="1:5" s="9" customFormat="1" ht="16.5">
      <c r="A15" s="30" t="s">
        <v>89</v>
      </c>
      <c r="B15" s="42">
        <v>1233850380</v>
      </c>
      <c r="C15" s="42">
        <v>11666666</v>
      </c>
      <c r="D15" s="44">
        <f>SUM(B15:C15)</f>
        <v>1245517046</v>
      </c>
      <c r="E15" s="80"/>
    </row>
    <row r="16" spans="1:5" s="9" customFormat="1" ht="16.5">
      <c r="A16" s="32" t="s">
        <v>98</v>
      </c>
      <c r="B16" s="43">
        <v>137094486</v>
      </c>
      <c r="C16" s="43">
        <v>2499999</v>
      </c>
      <c r="D16" s="44">
        <f>B16+C16</f>
        <v>139594485</v>
      </c>
      <c r="E16" s="80"/>
    </row>
    <row r="17" spans="1:5" s="9" customFormat="1" ht="16.5">
      <c r="A17" s="32" t="s">
        <v>92</v>
      </c>
      <c r="B17" s="43"/>
      <c r="C17" s="43"/>
      <c r="D17" s="43"/>
      <c r="E17" s="80"/>
    </row>
    <row r="18" spans="1:5" s="9" customFormat="1" ht="16.5">
      <c r="A18" s="32" t="s">
        <v>94</v>
      </c>
      <c r="B18" s="43"/>
      <c r="C18" s="43"/>
      <c r="D18" s="43"/>
      <c r="E18" s="80"/>
    </row>
    <row r="19" spans="1:5" s="9" customFormat="1" ht="16.5">
      <c r="A19" s="32" t="s">
        <v>95</v>
      </c>
      <c r="B19" s="43"/>
      <c r="C19" s="43"/>
      <c r="D19" s="43"/>
      <c r="E19" s="80"/>
    </row>
    <row r="20" spans="1:5" s="9" customFormat="1" ht="16.5">
      <c r="A20" s="30" t="s">
        <v>161</v>
      </c>
      <c r="B20" s="42">
        <f>B15+B16-B18</f>
        <v>1370944866</v>
      </c>
      <c r="C20" s="42">
        <f>C15+C16</f>
        <v>14166665</v>
      </c>
      <c r="D20" s="45">
        <f>SUM(B20:C20)</f>
        <v>1385111531</v>
      </c>
      <c r="E20" s="80">
        <v>229</v>
      </c>
    </row>
    <row r="21" spans="1:5" s="9" customFormat="1" ht="17.25">
      <c r="A21" s="37" t="s">
        <v>142</v>
      </c>
      <c r="B21" s="43"/>
      <c r="C21" s="43"/>
      <c r="D21" s="43"/>
      <c r="E21" s="80"/>
    </row>
    <row r="22" spans="1:5" s="9" customFormat="1" ht="17.25">
      <c r="A22" s="37" t="s">
        <v>115</v>
      </c>
      <c r="B22" s="43"/>
      <c r="C22" s="43"/>
      <c r="D22" s="43"/>
      <c r="E22" s="80"/>
    </row>
    <row r="23" spans="1:5" s="9" customFormat="1" ht="16.5">
      <c r="A23" s="40" t="s">
        <v>100</v>
      </c>
      <c r="B23" s="44">
        <f>B6-B15</f>
        <v>20701267587</v>
      </c>
      <c r="C23" s="44">
        <f>C6-C15</f>
        <v>18333334</v>
      </c>
      <c r="D23" s="44">
        <f>SUM(B23:C23)</f>
        <v>20719600921</v>
      </c>
      <c r="E23" s="80"/>
    </row>
    <row r="24" spans="1:5" s="9" customFormat="1" ht="16.5">
      <c r="A24" s="25" t="s">
        <v>101</v>
      </c>
      <c r="B24" s="46">
        <f>B13-B20</f>
        <v>20564173101</v>
      </c>
      <c r="C24" s="46">
        <f>C13-C20</f>
        <v>15833335</v>
      </c>
      <c r="D24" s="46">
        <f>SUM(B24:C24)</f>
        <v>20580006436</v>
      </c>
      <c r="E24" s="80">
        <v>227</v>
      </c>
    </row>
    <row r="25" s="9" customFormat="1" ht="16.5">
      <c r="E25" s="80"/>
    </row>
    <row r="26" spans="1:6" s="9" customFormat="1" ht="17.25">
      <c r="A26" s="370" t="s">
        <v>769</v>
      </c>
      <c r="B26" s="370"/>
      <c r="C26" s="370"/>
      <c r="D26" s="370"/>
      <c r="E26" s="370"/>
      <c r="F26"/>
    </row>
    <row r="27" spans="1:6" s="9" customFormat="1" ht="17.25">
      <c r="A27" s="370" t="s">
        <v>662</v>
      </c>
      <c r="B27" s="370"/>
      <c r="C27" s="370"/>
      <c r="D27" s="370"/>
      <c r="E27" s="370"/>
      <c r="F27"/>
    </row>
    <row r="28" spans="1:6" s="9" customFormat="1" ht="17.25">
      <c r="A28" s="370" t="s">
        <v>663</v>
      </c>
      <c r="B28" s="370"/>
      <c r="C28" s="370"/>
      <c r="D28" s="370"/>
      <c r="E28" s="370"/>
      <c r="F28" s="370"/>
    </row>
    <row r="29" s="9" customFormat="1" ht="16.5">
      <c r="E29" s="80"/>
    </row>
    <row r="30" s="9" customFormat="1" ht="16.5">
      <c r="E30" s="80"/>
    </row>
    <row r="31" spans="3:5" s="9" customFormat="1" ht="16.5">
      <c r="C31" s="10"/>
      <c r="D31" s="10"/>
      <c r="E31" s="80"/>
    </row>
    <row r="32" spans="3:8" s="9" customFormat="1" ht="16.5">
      <c r="C32" s="18"/>
      <c r="D32" s="18"/>
      <c r="E32" s="80"/>
      <c r="H32" s="47"/>
    </row>
    <row r="33" spans="4:5" s="9" customFormat="1" ht="16.5">
      <c r="D33" s="15"/>
      <c r="E33" s="80"/>
    </row>
    <row r="34" spans="3:5" s="9" customFormat="1" ht="16.5">
      <c r="C34" s="14"/>
      <c r="D34" s="14"/>
      <c r="E34" s="80"/>
    </row>
    <row r="35" spans="3:5" s="9" customFormat="1" ht="16.5">
      <c r="C35" s="14"/>
      <c r="D35" s="14"/>
      <c r="E35" s="80"/>
    </row>
    <row r="36" spans="3:5" s="9" customFormat="1" ht="16.5">
      <c r="C36" s="14"/>
      <c r="D36" s="14"/>
      <c r="E36" s="80"/>
    </row>
    <row r="37" s="9" customFormat="1" ht="16.5">
      <c r="E37" s="80"/>
    </row>
    <row r="38" s="9" customFormat="1" ht="16.5">
      <c r="E38" s="80"/>
    </row>
  </sheetData>
  <sheetProtection/>
  <mergeCells count="3">
    <mergeCell ref="A26:E26"/>
    <mergeCell ref="A27:E27"/>
    <mergeCell ref="A28:F28"/>
  </mergeCells>
  <printOptions/>
  <pageMargins left="1.01" right="0.22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5" customWidth="1"/>
    <col min="2" max="2" width="13.140625" style="5" customWidth="1"/>
    <col min="3" max="3" width="15.00390625" style="5" customWidth="1"/>
    <col min="4" max="4" width="16.57421875" style="5" customWidth="1"/>
    <col min="5" max="5" width="15.7109375" style="5" customWidth="1"/>
    <col min="6" max="6" width="14.00390625" style="256" customWidth="1"/>
    <col min="7" max="7" width="13.28125" style="5" customWidth="1"/>
    <col min="8" max="8" width="9.140625" style="229" customWidth="1"/>
    <col min="9" max="16384" width="9.140625" style="5" customWidth="1"/>
  </cols>
  <sheetData>
    <row r="1" spans="1:8" s="9" customFormat="1" ht="17.25">
      <c r="A1" s="185" t="s">
        <v>699</v>
      </c>
      <c r="B1" s="372" t="s">
        <v>143</v>
      </c>
      <c r="C1" s="372"/>
      <c r="D1" s="372" t="s">
        <v>672</v>
      </c>
      <c r="E1" s="372"/>
      <c r="F1" s="372" t="s">
        <v>57</v>
      </c>
      <c r="G1" s="372"/>
      <c r="H1" s="227"/>
    </row>
    <row r="2" spans="1:11" s="9" customFormat="1" ht="17.25">
      <c r="A2" s="185"/>
      <c r="B2" s="10" t="s">
        <v>673</v>
      </c>
      <c r="C2" s="10" t="s">
        <v>674</v>
      </c>
      <c r="D2" s="10" t="s">
        <v>675</v>
      </c>
      <c r="E2" s="10" t="s">
        <v>146</v>
      </c>
      <c r="F2" s="253" t="s">
        <v>673</v>
      </c>
      <c r="G2" s="10" t="s">
        <v>674</v>
      </c>
      <c r="H2" s="227"/>
      <c r="K2" s="10"/>
    </row>
    <row r="3" spans="2:11" s="9" customFormat="1" ht="17.25">
      <c r="B3" s="10"/>
      <c r="C3" s="10" t="s">
        <v>676</v>
      </c>
      <c r="D3" s="10"/>
      <c r="E3" s="10"/>
      <c r="F3" s="253"/>
      <c r="G3" s="10" t="s">
        <v>676</v>
      </c>
      <c r="H3" s="227"/>
      <c r="K3" s="10"/>
    </row>
    <row r="4" spans="1:11" s="9" customFormat="1" ht="17.25">
      <c r="A4" s="185"/>
      <c r="B4" s="10"/>
      <c r="C4" s="10" t="s">
        <v>677</v>
      </c>
      <c r="D4" s="10"/>
      <c r="E4" s="10"/>
      <c r="F4" s="253"/>
      <c r="G4" s="10" t="s">
        <v>677</v>
      </c>
      <c r="H4" s="227"/>
      <c r="K4" s="10"/>
    </row>
    <row r="5" spans="1:11" s="9" customFormat="1" ht="17.25">
      <c r="A5" s="9" t="s">
        <v>678</v>
      </c>
      <c r="B5" s="74">
        <v>9700000000</v>
      </c>
      <c r="C5" s="74">
        <f>B5</f>
        <v>9700000000</v>
      </c>
      <c r="D5" s="74">
        <v>9750000000</v>
      </c>
      <c r="E5" s="74">
        <v>50000000</v>
      </c>
      <c r="F5" s="254">
        <v>0</v>
      </c>
      <c r="G5" s="74">
        <v>0</v>
      </c>
      <c r="H5" s="228">
        <v>320</v>
      </c>
      <c r="K5" s="10"/>
    </row>
    <row r="6" spans="2:8" s="9" customFormat="1" ht="17.25">
      <c r="B6" s="74"/>
      <c r="C6" s="74"/>
      <c r="D6" s="74"/>
      <c r="E6" s="74"/>
      <c r="F6" s="254"/>
      <c r="G6" s="74"/>
      <c r="H6" s="228"/>
    </row>
    <row r="7" spans="2:10" s="9" customFormat="1" ht="16.5">
      <c r="B7" s="74"/>
      <c r="C7" s="74"/>
      <c r="D7" s="197"/>
      <c r="E7" s="74"/>
      <c r="F7" s="254"/>
      <c r="G7" s="74"/>
      <c r="H7" s="224"/>
      <c r="I7" s="55"/>
      <c r="J7" s="18"/>
    </row>
    <row r="8" spans="1:8" s="9" customFormat="1" ht="17.25">
      <c r="A8" s="9" t="s">
        <v>679</v>
      </c>
      <c r="B8" s="74">
        <v>38200000000</v>
      </c>
      <c r="C8" s="74">
        <f>B8</f>
        <v>38200000000</v>
      </c>
      <c r="D8" s="74">
        <v>39000000000</v>
      </c>
      <c r="E8" s="74">
        <v>49480000000</v>
      </c>
      <c r="F8" s="254">
        <v>48680000000</v>
      </c>
      <c r="G8" s="74">
        <f>F8</f>
        <v>48680000000</v>
      </c>
      <c r="H8" s="228">
        <v>338</v>
      </c>
    </row>
    <row r="9" spans="1:8" s="9" customFormat="1" ht="17.25">
      <c r="A9" s="186" t="s">
        <v>162</v>
      </c>
      <c r="B9" s="197">
        <f aca="true" t="shared" si="0" ref="B9:G9">SUM(B5:B8)</f>
        <v>47900000000</v>
      </c>
      <c r="C9" s="197">
        <f t="shared" si="0"/>
        <v>47900000000</v>
      </c>
      <c r="D9" s="197">
        <f t="shared" si="0"/>
        <v>48750000000</v>
      </c>
      <c r="E9" s="197">
        <f t="shared" si="0"/>
        <v>49530000000</v>
      </c>
      <c r="F9" s="255">
        <f t="shared" si="0"/>
        <v>48680000000</v>
      </c>
      <c r="G9" s="197">
        <f t="shared" si="0"/>
        <v>48680000000</v>
      </c>
      <c r="H9" s="228"/>
    </row>
    <row r="10" spans="1:8" s="9" customFormat="1" ht="17.25">
      <c r="A10" s="186"/>
      <c r="B10" s="197"/>
      <c r="C10" s="197"/>
      <c r="D10" s="197"/>
      <c r="E10" s="197"/>
      <c r="F10" s="255"/>
      <c r="G10" s="197"/>
      <c r="H10" s="228"/>
    </row>
    <row r="11" spans="1:8" s="9" customFormat="1" ht="17.25">
      <c r="A11" s="186"/>
      <c r="B11" s="197"/>
      <c r="C11" s="197"/>
      <c r="D11" s="197"/>
      <c r="E11" s="197"/>
      <c r="F11" s="255"/>
      <c r="G11" s="197"/>
      <c r="H11" s="228"/>
    </row>
    <row r="12" spans="2:8" s="9" customFormat="1" ht="17.25">
      <c r="B12" s="372" t="s">
        <v>143</v>
      </c>
      <c r="C12" s="372"/>
      <c r="D12" s="372" t="s">
        <v>57</v>
      </c>
      <c r="E12" s="372"/>
      <c r="F12" s="253"/>
      <c r="H12" s="227"/>
    </row>
    <row r="13" spans="1:8" s="9" customFormat="1" ht="17.25">
      <c r="A13" s="185" t="s">
        <v>700</v>
      </c>
      <c r="B13" s="10" t="s">
        <v>673</v>
      </c>
      <c r="C13" s="10" t="s">
        <v>674</v>
      </c>
      <c r="D13" s="10" t="s">
        <v>673</v>
      </c>
      <c r="E13" s="10" t="s">
        <v>674</v>
      </c>
      <c r="F13" s="253"/>
      <c r="H13" s="227"/>
    </row>
    <row r="14" spans="1:8" s="9" customFormat="1" ht="17.25">
      <c r="A14" s="185"/>
      <c r="B14" s="10"/>
      <c r="C14" s="10" t="s">
        <v>676</v>
      </c>
      <c r="D14" s="10"/>
      <c r="E14" s="10" t="s">
        <v>676</v>
      </c>
      <c r="F14" s="253"/>
      <c r="H14" s="227"/>
    </row>
    <row r="15" spans="1:8" s="9" customFormat="1" ht="17.25">
      <c r="A15" s="187" t="s">
        <v>680</v>
      </c>
      <c r="B15" s="10"/>
      <c r="C15" s="10" t="s">
        <v>677</v>
      </c>
      <c r="D15" s="10"/>
      <c r="E15" s="10" t="s">
        <v>677</v>
      </c>
      <c r="F15" s="253"/>
      <c r="H15" s="227"/>
    </row>
    <row r="16" spans="1:8" s="9" customFormat="1" ht="17.25">
      <c r="A16" s="187" t="s">
        <v>681</v>
      </c>
      <c r="B16" s="201">
        <v>17396186919</v>
      </c>
      <c r="C16" s="201">
        <v>17384506205</v>
      </c>
      <c r="D16" s="72">
        <v>17140889051</v>
      </c>
      <c r="E16" s="72">
        <v>17140889051</v>
      </c>
      <c r="F16" s="253"/>
      <c r="H16" s="227"/>
    </row>
    <row r="17" spans="1:8" s="9" customFormat="1" ht="22.5" customHeight="1">
      <c r="A17" s="187" t="s">
        <v>682</v>
      </c>
      <c r="B17" s="72"/>
      <c r="C17" s="72"/>
      <c r="D17" s="72"/>
      <c r="E17" s="72"/>
      <c r="F17" s="253"/>
      <c r="H17" s="227"/>
    </row>
    <row r="18" spans="1:8" s="9" customFormat="1" ht="12.75" customHeight="1">
      <c r="A18" s="192"/>
      <c r="B18" s="230"/>
      <c r="C18" s="202"/>
      <c r="D18" s="202"/>
      <c r="E18" s="202"/>
      <c r="F18" s="253"/>
      <c r="H18" s="227"/>
    </row>
    <row r="19" spans="1:8" s="9" customFormat="1" ht="17.25" hidden="1">
      <c r="A19" s="193"/>
      <c r="B19" s="202"/>
      <c r="C19" s="202"/>
      <c r="D19" s="202"/>
      <c r="E19" s="202"/>
      <c r="F19" s="253"/>
      <c r="H19" s="227"/>
    </row>
    <row r="20" spans="1:8" s="9" customFormat="1" ht="17.25" hidden="1">
      <c r="A20" s="187"/>
      <c r="B20" s="72"/>
      <c r="C20" s="72"/>
      <c r="D20" s="72"/>
      <c r="E20" s="72"/>
      <c r="F20" s="253"/>
      <c r="H20" s="227"/>
    </row>
    <row r="21" spans="1:8" s="9" customFormat="1" ht="17.25">
      <c r="A21" s="187" t="s">
        <v>683</v>
      </c>
      <c r="B21" s="201"/>
      <c r="C21" s="72"/>
      <c r="D21" s="72"/>
      <c r="E21" s="72"/>
      <c r="F21" s="253"/>
      <c r="H21" s="227"/>
    </row>
    <row r="22" spans="2:8" s="9" customFormat="1" ht="17.25">
      <c r="B22" s="72"/>
      <c r="C22" s="72"/>
      <c r="D22" s="72"/>
      <c r="E22" s="72"/>
      <c r="F22" s="253"/>
      <c r="H22" s="227"/>
    </row>
    <row r="23" spans="1:8" s="9" customFormat="1" ht="17.25">
      <c r="A23" s="187" t="s">
        <v>684</v>
      </c>
      <c r="B23" s="72"/>
      <c r="C23" s="72"/>
      <c r="D23" s="199"/>
      <c r="E23" s="72"/>
      <c r="F23" s="253"/>
      <c r="H23" s="227"/>
    </row>
    <row r="24" spans="2:8" s="9" customFormat="1" ht="17.25">
      <c r="B24" s="72"/>
      <c r="C24" s="72"/>
      <c r="D24" s="72"/>
      <c r="E24" s="72"/>
      <c r="F24" s="253"/>
      <c r="H24" s="227"/>
    </row>
    <row r="25" spans="1:8" s="9" customFormat="1" ht="17.25">
      <c r="A25" s="186" t="s">
        <v>162</v>
      </c>
      <c r="B25" s="199">
        <v>17396186919</v>
      </c>
      <c r="C25" s="199">
        <v>17384506205</v>
      </c>
      <c r="D25" s="199">
        <v>17140889051</v>
      </c>
      <c r="E25" s="199">
        <v>17140889051</v>
      </c>
      <c r="F25" s="253"/>
      <c r="H25" s="227">
        <v>311</v>
      </c>
    </row>
    <row r="26" spans="2:8" s="9" customFormat="1" ht="17.25">
      <c r="B26" s="195"/>
      <c r="C26" s="195"/>
      <c r="D26" s="195"/>
      <c r="E26" s="195"/>
      <c r="F26" s="253"/>
      <c r="H26" s="227"/>
    </row>
    <row r="27" spans="1:10" s="9" customFormat="1" ht="17.25">
      <c r="A27" s="184" t="s">
        <v>163</v>
      </c>
      <c r="B27" s="10" t="s">
        <v>57</v>
      </c>
      <c r="C27" s="10" t="s">
        <v>685</v>
      </c>
      <c r="D27" s="10" t="s">
        <v>686</v>
      </c>
      <c r="E27" s="10" t="s">
        <v>143</v>
      </c>
      <c r="F27" s="253"/>
      <c r="H27" s="227"/>
      <c r="J27" s="10"/>
    </row>
    <row r="28" spans="2:10" s="9" customFormat="1" ht="17.25">
      <c r="B28" s="10"/>
      <c r="C28" s="10" t="s">
        <v>148</v>
      </c>
      <c r="D28" s="10" t="s">
        <v>148</v>
      </c>
      <c r="E28" s="10"/>
      <c r="F28" s="253"/>
      <c r="H28" s="227"/>
      <c r="J28" s="10"/>
    </row>
    <row r="29" spans="1:10" s="9" customFormat="1" ht="17.25">
      <c r="A29" s="9" t="s">
        <v>687</v>
      </c>
      <c r="B29" s="72"/>
      <c r="C29" s="72"/>
      <c r="D29" s="75"/>
      <c r="E29" s="72"/>
      <c r="F29" s="254"/>
      <c r="H29" s="227"/>
      <c r="J29" s="10"/>
    </row>
    <row r="30" spans="1:10" s="9" customFormat="1" ht="16.5">
      <c r="A30" s="9" t="s">
        <v>164</v>
      </c>
      <c r="B30" s="72">
        <v>177687649</v>
      </c>
      <c r="C30" s="72">
        <v>492622607</v>
      </c>
      <c r="D30" s="72">
        <v>534553302</v>
      </c>
      <c r="E30" s="72">
        <f>B30+C30-D30</f>
        <v>135756954</v>
      </c>
      <c r="F30" s="254"/>
      <c r="H30" s="225"/>
      <c r="I30" s="11"/>
      <c r="J30" s="14"/>
    </row>
    <row r="31" spans="1:10" s="9" customFormat="1" ht="16.5">
      <c r="A31" s="9" t="s">
        <v>165</v>
      </c>
      <c r="B31" s="72"/>
      <c r="C31" s="72"/>
      <c r="D31" s="72"/>
      <c r="E31" s="72"/>
      <c r="F31" s="254"/>
      <c r="H31" s="225"/>
      <c r="I31" s="11"/>
      <c r="J31" s="14"/>
    </row>
    <row r="32" spans="1:10" s="9" customFormat="1" ht="16.5">
      <c r="A32" s="9" t="s">
        <v>166</v>
      </c>
      <c r="B32" s="72"/>
      <c r="C32" s="72"/>
      <c r="D32" s="72"/>
      <c r="E32" s="72"/>
      <c r="F32" s="254"/>
      <c r="H32" s="225"/>
      <c r="I32" s="11"/>
      <c r="J32" s="14"/>
    </row>
    <row r="33" spans="1:10" s="9" customFormat="1" ht="16.5">
      <c r="A33" s="9" t="s">
        <v>167</v>
      </c>
      <c r="C33" s="72"/>
      <c r="D33" s="72"/>
      <c r="E33" s="203">
        <f>C33</f>
        <v>0</v>
      </c>
      <c r="F33" s="254"/>
      <c r="H33" s="225"/>
      <c r="I33" s="11"/>
      <c r="J33" s="11"/>
    </row>
    <row r="34" spans="1:10" s="9" customFormat="1" ht="16.5">
      <c r="A34" s="9" t="s">
        <v>168</v>
      </c>
      <c r="B34" s="72">
        <v>27005982</v>
      </c>
      <c r="C34" s="72">
        <v>21306760</v>
      </c>
      <c r="D34" s="72">
        <v>8626032</v>
      </c>
      <c r="E34" s="72">
        <f>B34+C34-D34</f>
        <v>39686710</v>
      </c>
      <c r="F34" s="254"/>
      <c r="H34" s="225"/>
      <c r="I34" s="11"/>
      <c r="J34" s="11"/>
    </row>
    <row r="35" spans="1:10" s="9" customFormat="1" ht="16.5">
      <c r="A35" s="9" t="s">
        <v>169</v>
      </c>
      <c r="B35" s="72"/>
      <c r="C35" s="72"/>
      <c r="D35" s="72"/>
      <c r="E35" s="72"/>
      <c r="F35" s="254"/>
      <c r="H35" s="225"/>
      <c r="I35" s="11"/>
      <c r="J35" s="14"/>
    </row>
    <row r="36" spans="1:10" s="9" customFormat="1" ht="16.5">
      <c r="A36" s="9" t="s">
        <v>170</v>
      </c>
      <c r="B36" s="72"/>
      <c r="C36" s="72"/>
      <c r="D36" s="72"/>
      <c r="E36" s="72"/>
      <c r="F36" s="254"/>
      <c r="H36" s="225"/>
      <c r="I36" s="11"/>
      <c r="J36" s="14"/>
    </row>
    <row r="37" spans="1:10" s="9" customFormat="1" ht="16.5">
      <c r="A37" s="9" t="s">
        <v>171</v>
      </c>
      <c r="B37" s="72">
        <v>0</v>
      </c>
      <c r="C37" s="72">
        <v>5000000</v>
      </c>
      <c r="D37" s="72">
        <v>5000000</v>
      </c>
      <c r="E37" s="72">
        <v>0</v>
      </c>
      <c r="F37" s="254"/>
      <c r="H37" s="225"/>
      <c r="I37" s="11"/>
      <c r="J37" s="14"/>
    </row>
    <row r="38" spans="1:10" s="9" customFormat="1" ht="16.5">
      <c r="A38" s="9" t="s">
        <v>172</v>
      </c>
      <c r="B38" s="72"/>
      <c r="C38" s="72"/>
      <c r="D38" s="72"/>
      <c r="E38" s="72"/>
      <c r="F38" s="254"/>
      <c r="H38" s="225"/>
      <c r="I38" s="11"/>
      <c r="J38" s="14"/>
    </row>
    <row r="39" spans="1:10" s="9" customFormat="1" ht="17.25">
      <c r="A39" s="186" t="s">
        <v>162</v>
      </c>
      <c r="B39" s="204">
        <f>SUM(B30:B38)</f>
        <v>204693631</v>
      </c>
      <c r="C39" s="204">
        <f>SUM(C30:C38)</f>
        <v>518929367</v>
      </c>
      <c r="D39" s="204">
        <f>SUM(D30:D38)</f>
        <v>548179334</v>
      </c>
      <c r="E39" s="204">
        <f>SUM(E30:E38)</f>
        <v>175443664</v>
      </c>
      <c r="F39" s="254"/>
      <c r="H39" s="225">
        <v>313</v>
      </c>
      <c r="I39" s="11"/>
      <c r="J39" s="18"/>
    </row>
    <row r="40" spans="2:10" s="9" customFormat="1" ht="16.5">
      <c r="B40" s="72"/>
      <c r="C40" s="72"/>
      <c r="D40" s="72"/>
      <c r="E40" s="199"/>
      <c r="F40" s="254"/>
      <c r="H40" s="225"/>
      <c r="I40" s="11"/>
      <c r="J40" s="18"/>
    </row>
    <row r="41" spans="1:10" s="9" customFormat="1" ht="16.5">
      <c r="A41" s="9" t="s">
        <v>688</v>
      </c>
      <c r="B41" s="72"/>
      <c r="C41" s="72"/>
      <c r="D41" s="72"/>
      <c r="E41" s="72"/>
      <c r="F41" s="254"/>
      <c r="H41" s="225"/>
      <c r="I41" s="11"/>
      <c r="J41" s="18"/>
    </row>
    <row r="42" spans="1:10" s="9" customFormat="1" ht="16.5">
      <c r="A42" s="9" t="s">
        <v>164</v>
      </c>
      <c r="B42" s="72"/>
      <c r="C42" s="72"/>
      <c r="D42" s="72"/>
      <c r="E42" s="72"/>
      <c r="F42" s="254"/>
      <c r="H42" s="225"/>
      <c r="I42" s="11"/>
      <c r="J42" s="18"/>
    </row>
    <row r="43" spans="1:10" s="9" customFormat="1" ht="16.5">
      <c r="A43" s="9" t="s">
        <v>165</v>
      </c>
      <c r="B43" s="72"/>
      <c r="C43" s="72"/>
      <c r="D43" s="72"/>
      <c r="E43" s="72"/>
      <c r="F43" s="254"/>
      <c r="H43" s="225"/>
      <c r="I43" s="11"/>
      <c r="J43" s="18"/>
    </row>
    <row r="44" spans="1:10" s="9" customFormat="1" ht="16.5">
      <c r="A44" s="9" t="s">
        <v>166</v>
      </c>
      <c r="B44" s="72"/>
      <c r="C44" s="72"/>
      <c r="D44" s="72"/>
      <c r="E44" s="72"/>
      <c r="F44" s="254"/>
      <c r="H44" s="225"/>
      <c r="I44" s="11"/>
      <c r="J44" s="18"/>
    </row>
    <row r="45" spans="1:10" s="9" customFormat="1" ht="16.5">
      <c r="A45" s="9" t="s">
        <v>167</v>
      </c>
      <c r="B45" s="203">
        <v>-835535231</v>
      </c>
      <c r="C45" s="72">
        <v>245331165</v>
      </c>
      <c r="D45" s="72">
        <v>0</v>
      </c>
      <c r="E45" s="203">
        <f>B45+C45</f>
        <v>-590204066</v>
      </c>
      <c r="F45" s="254"/>
      <c r="H45" s="225"/>
      <c r="I45" s="11"/>
      <c r="J45" s="18"/>
    </row>
    <row r="46" spans="1:10" s="9" customFormat="1" ht="16.5">
      <c r="A46" s="9" t="s">
        <v>168</v>
      </c>
      <c r="B46" s="72"/>
      <c r="C46" s="72"/>
      <c r="D46" s="72"/>
      <c r="E46" s="72"/>
      <c r="F46" s="254"/>
      <c r="H46" s="225"/>
      <c r="I46" s="11"/>
      <c r="J46" s="18"/>
    </row>
    <row r="47" spans="1:11" ht="16.5">
      <c r="A47" s="9" t="s">
        <v>169</v>
      </c>
      <c r="B47" s="72"/>
      <c r="C47" s="72"/>
      <c r="D47" s="72"/>
      <c r="E47" s="72"/>
      <c r="F47" s="254"/>
      <c r="G47" s="9"/>
      <c r="H47" s="225"/>
      <c r="I47" s="11"/>
      <c r="J47" s="18"/>
      <c r="K47" s="9"/>
    </row>
    <row r="48" spans="1:11" ht="16.5">
      <c r="A48" s="9" t="s">
        <v>170</v>
      </c>
      <c r="B48" s="72"/>
      <c r="C48" s="72"/>
      <c r="D48" s="72"/>
      <c r="E48" s="72"/>
      <c r="F48" s="254"/>
      <c r="G48" s="9"/>
      <c r="H48" s="225"/>
      <c r="I48" s="11"/>
      <c r="J48" s="18"/>
      <c r="K48" s="9"/>
    </row>
    <row r="49" spans="1:11" ht="16.5">
      <c r="A49" s="9" t="s">
        <v>171</v>
      </c>
      <c r="B49" s="72"/>
      <c r="C49" s="72"/>
      <c r="D49" s="72"/>
      <c r="E49" s="72"/>
      <c r="F49" s="254"/>
      <c r="G49" s="9"/>
      <c r="H49" s="225"/>
      <c r="I49" s="11"/>
      <c r="J49" s="18"/>
      <c r="K49" s="9"/>
    </row>
    <row r="50" spans="1:11" ht="16.5">
      <c r="A50" s="9" t="s">
        <v>172</v>
      </c>
      <c r="B50" s="72"/>
      <c r="C50" s="72"/>
      <c r="D50" s="72"/>
      <c r="E50" s="72"/>
      <c r="F50" s="254"/>
      <c r="G50" s="9"/>
      <c r="H50" s="225"/>
      <c r="I50" s="11"/>
      <c r="J50" s="18"/>
      <c r="K50" s="9"/>
    </row>
    <row r="51" spans="1:11" ht="17.25">
      <c r="A51" s="186" t="s">
        <v>162</v>
      </c>
      <c r="B51" s="231">
        <f>SUM(B43:B50)</f>
        <v>-835535231</v>
      </c>
      <c r="C51" s="231">
        <f>SUM(C43:C50)</f>
        <v>245331165</v>
      </c>
      <c r="D51" s="231">
        <f>SUM(D43:D50)</f>
        <v>0</v>
      </c>
      <c r="E51" s="231">
        <f>SUM(E43:E50)</f>
        <v>-590204066</v>
      </c>
      <c r="F51" s="253"/>
      <c r="G51" s="9"/>
      <c r="H51" s="225">
        <v>153</v>
      </c>
      <c r="I51" s="11"/>
      <c r="J51" s="18"/>
      <c r="K51" s="9"/>
    </row>
    <row r="52" spans="1:11" ht="17.25">
      <c r="A52" s="9"/>
      <c r="B52" s="9"/>
      <c r="C52" s="9"/>
      <c r="D52" s="9"/>
      <c r="E52" s="54"/>
      <c r="F52" s="253"/>
      <c r="G52" s="9"/>
      <c r="H52" s="227"/>
      <c r="I52" s="9"/>
      <c r="J52" s="9"/>
      <c r="K52" s="9"/>
    </row>
    <row r="53" spans="1:11" ht="16.5">
      <c r="A53" s="184" t="s">
        <v>173</v>
      </c>
      <c r="B53" s="9"/>
      <c r="C53" s="10" t="s">
        <v>143</v>
      </c>
      <c r="D53" s="10" t="s">
        <v>57</v>
      </c>
      <c r="E53" s="9"/>
      <c r="F53" s="253"/>
      <c r="G53" s="9"/>
      <c r="J53" s="9"/>
      <c r="K53" s="9"/>
    </row>
    <row r="54" spans="1:11" ht="16.5">
      <c r="A54" s="7" t="s">
        <v>665</v>
      </c>
      <c r="B54" s="9"/>
      <c r="C54" s="10"/>
      <c r="D54" s="9"/>
      <c r="E54" s="9"/>
      <c r="F54" s="253"/>
      <c r="G54" s="9"/>
      <c r="J54" s="10"/>
      <c r="K54" s="9"/>
    </row>
    <row r="55" spans="1:11" ht="16.5">
      <c r="A55" s="9" t="s">
        <v>689</v>
      </c>
      <c r="B55" s="9"/>
      <c r="C55" s="56">
        <v>0</v>
      </c>
      <c r="D55" s="11">
        <v>157190000</v>
      </c>
      <c r="E55" s="9"/>
      <c r="F55" s="253"/>
      <c r="G55" s="9"/>
      <c r="J55" s="56"/>
      <c r="K55" s="9"/>
    </row>
    <row r="56" spans="1:11" ht="16.5">
      <c r="A56" s="9" t="s">
        <v>690</v>
      </c>
      <c r="B56" s="9"/>
      <c r="C56" s="57"/>
      <c r="D56" s="11"/>
      <c r="E56" s="9"/>
      <c r="F56" s="253"/>
      <c r="G56" s="9"/>
      <c r="J56" s="57"/>
      <c r="K56" s="9"/>
    </row>
    <row r="57" spans="1:11" ht="16.5">
      <c r="A57" s="9" t="s">
        <v>691</v>
      </c>
      <c r="B57" s="9"/>
      <c r="C57" s="57"/>
      <c r="D57" s="11"/>
      <c r="E57" s="9"/>
      <c r="F57" s="253"/>
      <c r="G57" s="9"/>
      <c r="J57" s="57"/>
      <c r="K57" s="9"/>
    </row>
    <row r="58" spans="1:11" ht="16.5">
      <c r="A58" s="9" t="s">
        <v>666</v>
      </c>
      <c r="B58" s="9"/>
      <c r="C58" s="57"/>
      <c r="D58" s="11"/>
      <c r="E58" s="9"/>
      <c r="F58" s="253"/>
      <c r="G58" s="9"/>
      <c r="J58" s="57"/>
      <c r="K58" s="9"/>
    </row>
    <row r="59" spans="1:11" ht="17.25">
      <c r="A59" s="187" t="s">
        <v>692</v>
      </c>
      <c r="B59" s="9"/>
      <c r="C59" s="57"/>
      <c r="D59" s="11"/>
      <c r="E59" s="9"/>
      <c r="F59" s="253"/>
      <c r="G59" s="9"/>
      <c r="J59" s="57"/>
      <c r="K59" s="9"/>
    </row>
    <row r="60" spans="1:11" ht="17.25">
      <c r="A60" s="187" t="s">
        <v>693</v>
      </c>
      <c r="B60" s="9"/>
      <c r="C60" s="57"/>
      <c r="D60" s="11"/>
      <c r="E60" s="9"/>
      <c r="F60" s="253"/>
      <c r="G60" s="9"/>
      <c r="J60" s="57"/>
      <c r="K60" s="9"/>
    </row>
    <row r="61" spans="1:11" ht="17.25">
      <c r="A61" s="186" t="s">
        <v>59</v>
      </c>
      <c r="B61" s="9"/>
      <c r="C61" s="58">
        <f>SUM(C54:C60)</f>
        <v>0</v>
      </c>
      <c r="D61" s="58">
        <f>SUM(D54:D60)</f>
        <v>157190000</v>
      </c>
      <c r="F61" s="253"/>
      <c r="G61" s="9"/>
      <c r="H61" s="229">
        <v>315</v>
      </c>
      <c r="J61" s="9"/>
      <c r="K61" s="9"/>
    </row>
    <row r="62" spans="1:11" ht="17.25">
      <c r="A62" s="9"/>
      <c r="B62" s="9"/>
      <c r="C62" s="9"/>
      <c r="D62" s="9"/>
      <c r="E62" s="9"/>
      <c r="F62" s="253"/>
      <c r="G62" s="9"/>
      <c r="H62" s="227"/>
      <c r="I62" s="9"/>
      <c r="J62" s="9"/>
      <c r="K62" s="9"/>
    </row>
    <row r="63" spans="1:11" ht="16.5">
      <c r="A63" s="184" t="s">
        <v>694</v>
      </c>
      <c r="B63" s="184"/>
      <c r="C63" s="10" t="s">
        <v>143</v>
      </c>
      <c r="D63" s="10" t="s">
        <v>57</v>
      </c>
      <c r="E63" s="9"/>
      <c r="F63" s="253"/>
      <c r="G63" s="9"/>
      <c r="J63" s="9"/>
      <c r="K63" s="9"/>
    </row>
    <row r="64" spans="1:11" ht="16.5">
      <c r="A64" s="7" t="s">
        <v>665</v>
      </c>
      <c r="B64" s="205"/>
      <c r="C64" s="75"/>
      <c r="D64" s="75"/>
      <c r="E64" s="9"/>
      <c r="F64" s="253"/>
      <c r="G64" s="9"/>
      <c r="J64" s="9"/>
      <c r="K64" s="9"/>
    </row>
    <row r="65" spans="1:11" ht="16.5">
      <c r="A65" s="9" t="s">
        <v>174</v>
      </c>
      <c r="B65" s="195"/>
      <c r="C65" s="206"/>
      <c r="D65" s="72"/>
      <c r="E65" s="9"/>
      <c r="F65" s="253"/>
      <c r="G65" s="9"/>
      <c r="J65" s="56"/>
      <c r="K65" s="9"/>
    </row>
    <row r="66" spans="1:11" ht="16.5">
      <c r="A66" s="9" t="s">
        <v>175</v>
      </c>
      <c r="B66" s="195"/>
      <c r="C66" s="206">
        <v>24408100</v>
      </c>
      <c r="D66" s="72">
        <v>16278250</v>
      </c>
      <c r="E66" s="9"/>
      <c r="F66" s="253"/>
      <c r="G66" s="9"/>
      <c r="J66" s="56"/>
      <c r="K66" s="9"/>
    </row>
    <row r="67" spans="1:11" ht="16.5">
      <c r="A67" s="9" t="s">
        <v>176</v>
      </c>
      <c r="B67" s="195"/>
      <c r="C67" s="72">
        <v>119521300</v>
      </c>
      <c r="D67" s="72"/>
      <c r="E67" s="9"/>
      <c r="F67" s="253"/>
      <c r="G67" s="9"/>
      <c r="H67" s="226"/>
      <c r="I67" s="11"/>
      <c r="J67" s="56"/>
      <c r="K67" s="9"/>
    </row>
    <row r="68" spans="1:11" ht="16.5">
      <c r="A68" s="9" t="s">
        <v>177</v>
      </c>
      <c r="B68" s="195"/>
      <c r="C68" s="72">
        <v>19160325</v>
      </c>
      <c r="D68" s="72"/>
      <c r="E68" s="9"/>
      <c r="F68" s="253"/>
      <c r="G68" s="9"/>
      <c r="H68" s="226"/>
      <c r="I68" s="11"/>
      <c r="J68" s="56"/>
      <c r="K68" s="9"/>
    </row>
    <row r="69" spans="1:11" ht="16.5">
      <c r="A69" s="9" t="s">
        <v>695</v>
      </c>
      <c r="B69" s="195"/>
      <c r="C69" s="72">
        <v>7999800</v>
      </c>
      <c r="D69" s="72"/>
      <c r="E69" s="9"/>
      <c r="F69" s="253"/>
      <c r="G69" s="9"/>
      <c r="H69" s="226"/>
      <c r="I69" s="11"/>
      <c r="J69" s="56"/>
      <c r="K69" s="9"/>
    </row>
    <row r="70" spans="1:11" ht="16.5">
      <c r="A70" s="9" t="s">
        <v>178</v>
      </c>
      <c r="B70" s="195"/>
      <c r="C70" s="72"/>
      <c r="D70" s="72"/>
      <c r="E70" s="9"/>
      <c r="F70" s="253"/>
      <c r="G70" s="9"/>
      <c r="H70" s="226"/>
      <c r="I70" s="11"/>
      <c r="J70" s="56"/>
      <c r="K70" s="9"/>
    </row>
    <row r="71" spans="1:11" ht="16.5">
      <c r="A71" s="9" t="s">
        <v>179</v>
      </c>
      <c r="B71" s="195"/>
      <c r="C71" s="72">
        <v>1802796750</v>
      </c>
      <c r="D71" s="72">
        <v>156200000</v>
      </c>
      <c r="E71" s="9"/>
      <c r="F71" s="253"/>
      <c r="G71" s="9"/>
      <c r="H71" s="226"/>
      <c r="I71" s="11"/>
      <c r="J71" s="56"/>
      <c r="K71" s="9"/>
    </row>
    <row r="72" spans="1:11" ht="17.25">
      <c r="A72" s="187" t="s">
        <v>696</v>
      </c>
      <c r="B72" s="195"/>
      <c r="C72" s="72"/>
      <c r="D72" s="72"/>
      <c r="E72" s="9"/>
      <c r="F72" s="253"/>
      <c r="G72" s="9"/>
      <c r="H72" s="226"/>
      <c r="I72" s="11"/>
      <c r="J72" s="56"/>
      <c r="K72" s="9"/>
    </row>
    <row r="73" spans="1:11" ht="16.5">
      <c r="A73" s="9" t="s">
        <v>180</v>
      </c>
      <c r="B73" s="195"/>
      <c r="C73" s="72">
        <v>8036700</v>
      </c>
      <c r="D73" s="72">
        <v>273788</v>
      </c>
      <c r="E73" s="9"/>
      <c r="F73" s="253"/>
      <c r="G73" s="9"/>
      <c r="H73" s="226"/>
      <c r="I73" s="11"/>
      <c r="J73" s="56"/>
      <c r="K73" s="9"/>
    </row>
    <row r="74" spans="1:11" ht="17.25">
      <c r="A74" s="186" t="s">
        <v>59</v>
      </c>
      <c r="B74" s="9"/>
      <c r="C74" s="199">
        <f>SUM(C64:C73)</f>
        <v>1981922975</v>
      </c>
      <c r="D74" s="199">
        <f>SUM(D64:D73)</f>
        <v>172752038</v>
      </c>
      <c r="F74" s="253"/>
      <c r="G74" s="9"/>
      <c r="H74" s="232">
        <v>319</v>
      </c>
      <c r="I74" s="55"/>
      <c r="J74" s="18"/>
      <c r="K74" s="9"/>
    </row>
    <row r="75" spans="1:11" ht="16.5">
      <c r="A75" s="9" t="s">
        <v>666</v>
      </c>
      <c r="B75" s="9"/>
      <c r="E75" s="9"/>
      <c r="F75" s="253"/>
      <c r="G75" s="9"/>
      <c r="H75" s="226"/>
      <c r="I75" s="9"/>
      <c r="J75" s="9"/>
      <c r="K75" s="9"/>
    </row>
    <row r="76" spans="1:11" ht="17.25">
      <c r="A76" s="187" t="s">
        <v>697</v>
      </c>
      <c r="B76" s="195"/>
      <c r="C76" s="72">
        <v>918000000</v>
      </c>
      <c r="D76" s="72">
        <v>962500000</v>
      </c>
      <c r="E76" s="9"/>
      <c r="F76" s="253"/>
      <c r="G76" s="9"/>
      <c r="H76" s="226"/>
      <c r="I76" s="9"/>
      <c r="J76" s="9"/>
      <c r="K76" s="9"/>
    </row>
    <row r="77" spans="1:11" ht="17.25">
      <c r="A77" s="187" t="s">
        <v>698</v>
      </c>
      <c r="B77" s="195"/>
      <c r="C77" s="72"/>
      <c r="D77" s="72"/>
      <c r="E77" s="9"/>
      <c r="F77" s="253"/>
      <c r="G77" s="9"/>
      <c r="H77" s="226"/>
      <c r="I77" s="9"/>
      <c r="J77" s="9"/>
      <c r="K77" s="9"/>
    </row>
    <row r="78" spans="1:11" ht="17.25">
      <c r="A78" s="186" t="s">
        <v>59</v>
      </c>
      <c r="B78" s="195"/>
      <c r="C78" s="199">
        <f>SUM(C76:C77)</f>
        <v>918000000</v>
      </c>
      <c r="D78" s="199">
        <f>SUM(D76:D77)</f>
        <v>962500000</v>
      </c>
      <c r="F78" s="253"/>
      <c r="G78" s="9"/>
      <c r="H78" s="226">
        <v>337</v>
      </c>
      <c r="I78" s="9"/>
      <c r="J78" s="9"/>
      <c r="K78" s="9"/>
    </row>
    <row r="79" spans="2:4" ht="15.75">
      <c r="B79" s="72"/>
      <c r="C79" s="72"/>
      <c r="D79" s="72"/>
    </row>
    <row r="80" spans="1:4" ht="15.75">
      <c r="A80" s="84"/>
      <c r="B80" s="72"/>
      <c r="C80" s="199"/>
      <c r="D80" s="199"/>
    </row>
  </sheetData>
  <sheetProtection/>
  <mergeCells count="5">
    <mergeCell ref="B12:C12"/>
    <mergeCell ref="D12:E12"/>
    <mergeCell ref="F1:G1"/>
    <mergeCell ref="D1:E1"/>
    <mergeCell ref="B1:C1"/>
  </mergeCells>
  <printOptions/>
  <pageMargins left="0.24" right="0.39" top="0.56" bottom="0.57" header="0.54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All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duyenkhoe</dc:creator>
  <cp:keywords/>
  <dc:description/>
  <cp:lastModifiedBy>admins</cp:lastModifiedBy>
  <cp:lastPrinted>2015-05-12T03:35:51Z</cp:lastPrinted>
  <dcterms:created xsi:type="dcterms:W3CDTF">2014-04-19T06:05:18Z</dcterms:created>
  <dcterms:modified xsi:type="dcterms:W3CDTF">2015-05-15T02:02:45Z</dcterms:modified>
  <cp:category/>
  <cp:version/>
  <cp:contentType/>
  <cp:contentStatus/>
</cp:coreProperties>
</file>